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13_ncr:1_{4A325C27-1201-479C-9FA6-87B516D5B35E}" xr6:coauthVersionLast="47" xr6:coauthVersionMax="47" xr10:uidLastSave="{00000000-0000-0000-0000-000000000000}"/>
  <bookViews>
    <workbookView xWindow="-108" yWindow="-108" windowWidth="23256" windowHeight="12456" firstSheet="1" activeTab="1" xr2:uid="{00000000-000D-0000-FFFF-FFFF00000000}"/>
  </bookViews>
  <sheets>
    <sheet name="SAŽETAK" sheetId="1" r:id="rId1"/>
    <sheet name=" Račun prihoda i rashoda" sheetId="3" r:id="rId2"/>
    <sheet name="Rashodi prema funkcijskoj kl" sheetId="5" r:id="rId3"/>
    <sheet name="Račun financiranja" sheetId="6" r:id="rId4"/>
    <sheet name="POSEBNI DIO" sheetId="7" r:id="rId5"/>
    <sheet name="PRIH. PO EKON.KLAS I IZVORU" sheetId="2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7" i="2" l="1"/>
  <c r="J19" i="3"/>
  <c r="K19" i="3" s="1"/>
  <c r="H19" i="3"/>
  <c r="H43" i="3" s="1"/>
  <c r="F19" i="3"/>
  <c r="J18" i="3"/>
  <c r="K18" i="3" s="1"/>
  <c r="H18" i="3"/>
  <c r="I18" i="3" s="1"/>
  <c r="F18" i="3"/>
  <c r="F43" i="3"/>
  <c r="J31" i="3"/>
  <c r="K31" i="3" s="1"/>
  <c r="H31" i="3"/>
  <c r="F31" i="3"/>
  <c r="I35" i="3"/>
  <c r="J3" i="3"/>
  <c r="H3" i="3"/>
  <c r="F3" i="3"/>
  <c r="K40" i="3"/>
  <c r="K26" i="3"/>
  <c r="K27" i="3"/>
  <c r="K28" i="3"/>
  <c r="K29" i="3"/>
  <c r="K30" i="3"/>
  <c r="K34" i="3"/>
  <c r="K35" i="3"/>
  <c r="K36" i="3"/>
  <c r="K39" i="3"/>
  <c r="K4" i="3"/>
  <c r="K6" i="3"/>
  <c r="K7" i="3"/>
  <c r="K8" i="3"/>
  <c r="K9" i="3"/>
  <c r="K10" i="3"/>
  <c r="K11" i="3"/>
  <c r="K12" i="3"/>
  <c r="K15" i="3"/>
  <c r="K16" i="3"/>
  <c r="K17" i="3"/>
  <c r="K20" i="3"/>
  <c r="K21" i="3"/>
  <c r="K22" i="3"/>
  <c r="K23" i="3"/>
  <c r="K3" i="3"/>
  <c r="I26" i="3"/>
  <c r="I27" i="3"/>
  <c r="I28" i="3"/>
  <c r="I29" i="3"/>
  <c r="I30" i="3"/>
  <c r="I31" i="3"/>
  <c r="I34" i="3"/>
  <c r="I36" i="3"/>
  <c r="I39" i="3"/>
  <c r="I40" i="3"/>
  <c r="I4" i="3"/>
  <c r="I6" i="3"/>
  <c r="I7" i="3"/>
  <c r="I8" i="3"/>
  <c r="I9" i="3"/>
  <c r="I10" i="3"/>
  <c r="I11" i="3"/>
  <c r="I12" i="3"/>
  <c r="I15" i="3"/>
  <c r="I16" i="3"/>
  <c r="I17" i="3"/>
  <c r="I19" i="3"/>
  <c r="I20" i="3"/>
  <c r="I21" i="3"/>
  <c r="I23" i="3"/>
  <c r="E26" i="3"/>
  <c r="E27" i="3"/>
  <c r="E28" i="3"/>
  <c r="E29" i="3"/>
  <c r="E34" i="3"/>
  <c r="E36" i="3"/>
  <c r="E4" i="3"/>
  <c r="E6" i="3"/>
  <c r="E7" i="3"/>
  <c r="E10" i="3"/>
  <c r="E11" i="3"/>
  <c r="E12" i="3"/>
  <c r="E16" i="3"/>
  <c r="E17" i="3"/>
  <c r="E20" i="3"/>
  <c r="E21" i="3"/>
  <c r="E23" i="3"/>
  <c r="K76" i="2"/>
  <c r="K77" i="2"/>
  <c r="K78" i="2"/>
  <c r="K84" i="2"/>
  <c r="K88" i="2"/>
  <c r="K89" i="2"/>
  <c r="K48" i="2"/>
  <c r="K56" i="2"/>
  <c r="K57" i="2"/>
  <c r="K58" i="2"/>
  <c r="K61" i="2"/>
  <c r="K63" i="2"/>
  <c r="K64" i="2"/>
  <c r="K65" i="2"/>
  <c r="K71" i="2"/>
  <c r="K27" i="2"/>
  <c r="K29" i="2"/>
  <c r="K30" i="2"/>
  <c r="K32" i="2"/>
  <c r="K33" i="2"/>
  <c r="K34" i="2"/>
  <c r="K38" i="2"/>
  <c r="K43" i="2"/>
  <c r="K45" i="2"/>
  <c r="K4" i="2"/>
  <c r="K9" i="2"/>
  <c r="K10" i="2"/>
  <c r="K11" i="2"/>
  <c r="K15" i="2"/>
  <c r="K20" i="2"/>
  <c r="K21" i="2"/>
  <c r="K25" i="2"/>
  <c r="K26" i="2"/>
  <c r="K3" i="2"/>
  <c r="J3" i="2"/>
  <c r="I4" i="2"/>
  <c r="I9" i="2"/>
  <c r="I10" i="2"/>
  <c r="I11" i="2"/>
  <c r="I12" i="2"/>
  <c r="I13" i="2"/>
  <c r="I15" i="2"/>
  <c r="I16" i="2"/>
  <c r="I17" i="2"/>
  <c r="I18" i="2"/>
  <c r="I19" i="2"/>
  <c r="I20" i="2"/>
  <c r="I21" i="2"/>
  <c r="I22" i="2"/>
  <c r="I25" i="2"/>
  <c r="I26" i="2"/>
  <c r="I29" i="2"/>
  <c r="I30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56" i="2"/>
  <c r="I57" i="2"/>
  <c r="I58" i="2"/>
  <c r="I59" i="2"/>
  <c r="I60" i="2"/>
  <c r="I61" i="2"/>
  <c r="I62" i="2"/>
  <c r="I63" i="2"/>
  <c r="I64" i="2"/>
  <c r="I65" i="2"/>
  <c r="I71" i="2"/>
  <c r="I72" i="2"/>
  <c r="I76" i="2"/>
  <c r="I77" i="2"/>
  <c r="I78" i="2"/>
  <c r="I79" i="2"/>
  <c r="I80" i="2"/>
  <c r="I84" i="2"/>
  <c r="I88" i="2"/>
  <c r="I89" i="2"/>
  <c r="I91" i="2"/>
  <c r="I3" i="2"/>
  <c r="G88" i="2"/>
  <c r="G89" i="2"/>
  <c r="G90" i="2"/>
  <c r="G76" i="2"/>
  <c r="G81" i="2"/>
  <c r="G82" i="2"/>
  <c r="G83" i="2"/>
  <c r="G84" i="2"/>
  <c r="G51" i="2"/>
  <c r="G56" i="2"/>
  <c r="G57" i="2"/>
  <c r="G58" i="2"/>
  <c r="G61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8" i="2"/>
  <c r="G4" i="2"/>
  <c r="G9" i="2"/>
  <c r="G10" i="2"/>
  <c r="G15" i="2"/>
  <c r="G17" i="2"/>
  <c r="G18" i="2"/>
  <c r="G20" i="2"/>
  <c r="G23" i="2"/>
  <c r="G24" i="2"/>
  <c r="G25" i="2"/>
  <c r="G26" i="2"/>
  <c r="G27" i="2"/>
  <c r="G28" i="2"/>
  <c r="G3" i="2"/>
  <c r="D62" i="2"/>
  <c r="D60" i="2"/>
  <c r="D59" i="2"/>
  <c r="J4" i="2"/>
  <c r="H4" i="2"/>
  <c r="H3" i="2" s="1"/>
  <c r="H10" i="2"/>
  <c r="H33" i="2"/>
  <c r="F38" i="2"/>
  <c r="F34" i="2"/>
  <c r="F4" i="2"/>
  <c r="F3" i="2" s="1"/>
  <c r="D91" i="2"/>
  <c r="D80" i="2"/>
  <c r="D77" i="2"/>
  <c r="D78" i="2"/>
  <c r="D79" i="2"/>
  <c r="F58" i="2"/>
  <c r="E61" i="2"/>
  <c r="F11" i="2"/>
  <c r="F15" i="2"/>
  <c r="D16" i="2"/>
  <c r="D13" i="2"/>
  <c r="C4" i="2"/>
  <c r="C3" i="2" s="1"/>
  <c r="D3" i="2" s="1"/>
  <c r="E84" i="2"/>
  <c r="E85" i="2"/>
  <c r="E86" i="2"/>
  <c r="E87" i="2"/>
  <c r="E56" i="2"/>
  <c r="E57" i="2"/>
  <c r="E58" i="2"/>
  <c r="E37" i="2"/>
  <c r="E39" i="2"/>
  <c r="E40" i="2"/>
  <c r="E41" i="2"/>
  <c r="E42" i="2"/>
  <c r="E43" i="2"/>
  <c r="E44" i="2"/>
  <c r="E25" i="2"/>
  <c r="E26" i="2"/>
  <c r="E27" i="2"/>
  <c r="E28" i="2"/>
  <c r="E29" i="2"/>
  <c r="E30" i="2"/>
  <c r="E31" i="2"/>
  <c r="E33" i="2"/>
  <c r="E35" i="2"/>
  <c r="E36" i="2"/>
  <c r="E5" i="2"/>
  <c r="E6" i="2"/>
  <c r="E7" i="2"/>
  <c r="E8" i="2"/>
  <c r="E9" i="2"/>
  <c r="E10" i="2"/>
  <c r="E17" i="2"/>
  <c r="E18" i="2"/>
  <c r="D24" i="2"/>
  <c r="D23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81" i="2"/>
  <c r="D82" i="2"/>
  <c r="D83" i="2"/>
  <c r="D84" i="2"/>
  <c r="D85" i="2"/>
  <c r="D86" i="2"/>
  <c r="D87" i="2"/>
  <c r="D88" i="2"/>
  <c r="D89" i="2"/>
  <c r="D9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61" i="2"/>
  <c r="D21" i="2"/>
  <c r="D22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5" i="2"/>
  <c r="D6" i="2"/>
  <c r="D7" i="2"/>
  <c r="D8" i="2"/>
  <c r="D9" i="2"/>
  <c r="D10" i="2"/>
  <c r="D11" i="2"/>
  <c r="D12" i="2"/>
  <c r="D14" i="2"/>
  <c r="D15" i="2"/>
  <c r="D17" i="2"/>
  <c r="D18" i="2"/>
  <c r="D19" i="2"/>
  <c r="D20" i="2"/>
  <c r="B3" i="5"/>
  <c r="B4" i="5"/>
  <c r="B5" i="5"/>
  <c r="E6" i="5"/>
  <c r="K11" i="5"/>
  <c r="K4" i="5"/>
  <c r="K5" i="5"/>
  <c r="K6" i="5"/>
  <c r="K7" i="5"/>
  <c r="K8" i="5"/>
  <c r="K9" i="5"/>
  <c r="K10" i="5"/>
  <c r="K3" i="5"/>
  <c r="I4" i="5"/>
  <c r="I5" i="5"/>
  <c r="I6" i="5"/>
  <c r="I7" i="5"/>
  <c r="I8" i="5"/>
  <c r="I9" i="5"/>
  <c r="I10" i="5"/>
  <c r="I11" i="5"/>
  <c r="I3" i="5"/>
  <c r="J3" i="5"/>
  <c r="J4" i="5"/>
  <c r="J5" i="5"/>
  <c r="H3" i="5"/>
  <c r="H4" i="5"/>
  <c r="H5" i="5"/>
  <c r="F4" i="5"/>
  <c r="F3" i="5" s="1"/>
  <c r="G3" i="5" s="1"/>
  <c r="F5" i="5"/>
  <c r="G4" i="5"/>
  <c r="G5" i="5"/>
  <c r="G6" i="5"/>
  <c r="G7" i="5"/>
  <c r="G8" i="5"/>
  <c r="G9" i="5"/>
  <c r="G10" i="5"/>
  <c r="G11" i="5"/>
  <c r="E4" i="5"/>
  <c r="E5" i="5"/>
  <c r="E7" i="5"/>
  <c r="E8" i="5"/>
  <c r="E9" i="5"/>
  <c r="E10" i="5"/>
  <c r="E11" i="5"/>
  <c r="E3" i="5"/>
  <c r="D20" i="3"/>
  <c r="G20" i="3" s="1"/>
  <c r="C19" i="3"/>
  <c r="D19" i="3" s="1"/>
  <c r="G19" i="3" s="1"/>
  <c r="D4" i="5"/>
  <c r="D5" i="5"/>
  <c r="D6" i="5"/>
  <c r="D7" i="5"/>
  <c r="D8" i="5"/>
  <c r="D9" i="5"/>
  <c r="D10" i="5"/>
  <c r="D11" i="5"/>
  <c r="D4" i="3"/>
  <c r="G4" i="3" s="1"/>
  <c r="D5" i="3"/>
  <c r="D6" i="3"/>
  <c r="G6" i="3" s="1"/>
  <c r="D7" i="3"/>
  <c r="G7" i="3" s="1"/>
  <c r="D8" i="3"/>
  <c r="G8" i="3" s="1"/>
  <c r="D9" i="3"/>
  <c r="G9" i="3" s="1"/>
  <c r="D10" i="3"/>
  <c r="G10" i="3" s="1"/>
  <c r="D11" i="3"/>
  <c r="G11" i="3" s="1"/>
  <c r="D12" i="3"/>
  <c r="G12" i="3" s="1"/>
  <c r="D13" i="3"/>
  <c r="D14" i="3"/>
  <c r="D15" i="3"/>
  <c r="G15" i="3" s="1"/>
  <c r="D16" i="3"/>
  <c r="G16" i="3" s="1"/>
  <c r="D17" i="3"/>
  <c r="G17" i="3" s="1"/>
  <c r="D21" i="3"/>
  <c r="G21" i="3" s="1"/>
  <c r="D22" i="3"/>
  <c r="D23" i="3"/>
  <c r="G23" i="3" s="1"/>
  <c r="D24" i="3"/>
  <c r="D25" i="3"/>
  <c r="D26" i="3"/>
  <c r="G26" i="3" s="1"/>
  <c r="D27" i="3"/>
  <c r="G27" i="3" s="1"/>
  <c r="D28" i="3"/>
  <c r="G28" i="3" s="1"/>
  <c r="D29" i="3"/>
  <c r="G29" i="3" s="1"/>
  <c r="D30" i="3"/>
  <c r="D31" i="3"/>
  <c r="G31" i="3" s="1"/>
  <c r="D32" i="3"/>
  <c r="D33" i="3"/>
  <c r="D34" i="3"/>
  <c r="G34" i="3" s="1"/>
  <c r="D35" i="3"/>
  <c r="G35" i="3" s="1"/>
  <c r="D36" i="3"/>
  <c r="G36" i="3" s="1"/>
  <c r="D37" i="3"/>
  <c r="G37" i="3" s="1"/>
  <c r="D38" i="3"/>
  <c r="G38" i="3" s="1"/>
  <c r="D39" i="3"/>
  <c r="G39" i="3" s="1"/>
  <c r="D40" i="3"/>
  <c r="G40" i="3" s="1"/>
  <c r="D41" i="3"/>
  <c r="G41" i="3" s="1"/>
  <c r="D42" i="3"/>
  <c r="D3" i="5"/>
  <c r="C3" i="3"/>
  <c r="D3" i="3" s="1"/>
  <c r="B31" i="3"/>
  <c r="E31" i="3" s="1"/>
  <c r="B19" i="3"/>
  <c r="B43" i="3"/>
  <c r="B15" i="3"/>
  <c r="E15" i="3" s="1"/>
  <c r="B3" i="3"/>
  <c r="B18" i="3"/>
  <c r="E16" i="7"/>
  <c r="E21" i="7"/>
  <c r="E22" i="7"/>
  <c r="E23" i="7"/>
  <c r="E4" i="7"/>
  <c r="E5" i="7"/>
  <c r="E6" i="7"/>
  <c r="E7" i="7"/>
  <c r="E8" i="7"/>
  <c r="E9" i="7"/>
  <c r="E10" i="7"/>
  <c r="E11" i="7"/>
  <c r="E12" i="7"/>
  <c r="E13" i="7"/>
  <c r="E14" i="7"/>
  <c r="E15" i="7"/>
  <c r="H4" i="7"/>
  <c r="H3" i="7" s="1"/>
  <c r="F4" i="7"/>
  <c r="C4" i="7"/>
  <c r="B4" i="7"/>
  <c r="B3" i="7" s="1"/>
  <c r="F21" i="7"/>
  <c r="F17" i="7"/>
  <c r="I17" i="7" s="1"/>
  <c r="E66" i="7"/>
  <c r="E67" i="7"/>
  <c r="E68" i="7"/>
  <c r="E69" i="7"/>
  <c r="E70" i="7"/>
  <c r="E71" i="7"/>
  <c r="E73" i="7"/>
  <c r="E74" i="7"/>
  <c r="E50" i="7"/>
  <c r="E51" i="7"/>
  <c r="E52" i="7"/>
  <c r="E53" i="7"/>
  <c r="E54" i="7"/>
  <c r="E55" i="7"/>
  <c r="E34" i="7"/>
  <c r="E35" i="7"/>
  <c r="E37" i="7"/>
  <c r="E38" i="7"/>
  <c r="E39" i="7"/>
  <c r="E41" i="7"/>
  <c r="E42" i="7"/>
  <c r="E43" i="7"/>
  <c r="E44" i="7"/>
  <c r="E45" i="7"/>
  <c r="E46" i="7"/>
  <c r="E27" i="7"/>
  <c r="E28" i="7"/>
  <c r="E29" i="7"/>
  <c r="E30" i="7"/>
  <c r="E31" i="7"/>
  <c r="E32" i="7"/>
  <c r="E33" i="7"/>
  <c r="D74" i="7"/>
  <c r="G74" i="7" s="1"/>
  <c r="D75" i="7"/>
  <c r="D76" i="7"/>
  <c r="D77" i="7"/>
  <c r="D78" i="7"/>
  <c r="D79" i="7"/>
  <c r="D80" i="7"/>
  <c r="D81" i="7"/>
  <c r="D82" i="7"/>
  <c r="D83" i="7"/>
  <c r="D53" i="7"/>
  <c r="G53" i="7" s="1"/>
  <c r="D54" i="7"/>
  <c r="D55" i="7"/>
  <c r="D56" i="7"/>
  <c r="G56" i="7" s="1"/>
  <c r="D57" i="7"/>
  <c r="G57" i="7" s="1"/>
  <c r="D58" i="7"/>
  <c r="D59" i="7"/>
  <c r="G59" i="7" s="1"/>
  <c r="D60" i="7"/>
  <c r="G60" i="7" s="1"/>
  <c r="D61" i="7"/>
  <c r="G61" i="7" s="1"/>
  <c r="D62" i="7"/>
  <c r="G62" i="7" s="1"/>
  <c r="D63" i="7"/>
  <c r="G63" i="7" s="1"/>
  <c r="D64" i="7"/>
  <c r="D65" i="7"/>
  <c r="G65" i="7" s="1"/>
  <c r="D66" i="7"/>
  <c r="G66" i="7" s="1"/>
  <c r="D67" i="7"/>
  <c r="G67" i="7" s="1"/>
  <c r="D68" i="7"/>
  <c r="G68" i="7" s="1"/>
  <c r="D69" i="7"/>
  <c r="G69" i="7" s="1"/>
  <c r="D70" i="7"/>
  <c r="G70" i="7" s="1"/>
  <c r="D71" i="7"/>
  <c r="G71" i="7" s="1"/>
  <c r="D72" i="7"/>
  <c r="D73" i="7"/>
  <c r="G73" i="7" s="1"/>
  <c r="D50" i="7"/>
  <c r="G50" i="7" s="1"/>
  <c r="D51" i="7"/>
  <c r="G51" i="7" s="1"/>
  <c r="D52" i="7"/>
  <c r="G52" i="7" s="1"/>
  <c r="D38" i="7"/>
  <c r="G38" i="7" s="1"/>
  <c r="D39" i="7"/>
  <c r="G39" i="7" s="1"/>
  <c r="D40" i="7"/>
  <c r="G40" i="7" s="1"/>
  <c r="D41" i="7"/>
  <c r="G41" i="7" s="1"/>
  <c r="D42" i="7"/>
  <c r="G42" i="7" s="1"/>
  <c r="D43" i="7"/>
  <c r="G43" i="7" s="1"/>
  <c r="D44" i="7"/>
  <c r="G44" i="7" s="1"/>
  <c r="D45" i="7"/>
  <c r="G45" i="7" s="1"/>
  <c r="D46" i="7"/>
  <c r="G46" i="7" s="1"/>
  <c r="D47" i="7"/>
  <c r="G47" i="7" s="1"/>
  <c r="D48" i="7"/>
  <c r="D49" i="7"/>
  <c r="G49" i="7" s="1"/>
  <c r="D28" i="7"/>
  <c r="D29" i="7"/>
  <c r="D30" i="7"/>
  <c r="D31" i="7"/>
  <c r="D32" i="7"/>
  <c r="G32" i="7" s="1"/>
  <c r="D33" i="7"/>
  <c r="G33" i="7" s="1"/>
  <c r="D34" i="7"/>
  <c r="G34" i="7" s="1"/>
  <c r="D35" i="7"/>
  <c r="G35" i="7" s="1"/>
  <c r="D36" i="7"/>
  <c r="G36" i="7" s="1"/>
  <c r="D37" i="7"/>
  <c r="G37" i="7" s="1"/>
  <c r="D15" i="7"/>
  <c r="G15" i="7" s="1"/>
  <c r="D16" i="7"/>
  <c r="G16" i="7" s="1"/>
  <c r="D17" i="7"/>
  <c r="D18" i="7"/>
  <c r="D19" i="7"/>
  <c r="D20" i="7"/>
  <c r="D21" i="7"/>
  <c r="D22" i="7"/>
  <c r="G22" i="7" s="1"/>
  <c r="D23" i="7"/>
  <c r="G23" i="7" s="1"/>
  <c r="D24" i="7"/>
  <c r="D25" i="7"/>
  <c r="D26" i="7"/>
  <c r="D27" i="7"/>
  <c r="D5" i="7"/>
  <c r="G5" i="7" s="1"/>
  <c r="D6" i="7"/>
  <c r="G6" i="7" s="1"/>
  <c r="D7" i="7"/>
  <c r="G7" i="7" s="1"/>
  <c r="D8" i="7"/>
  <c r="G8" i="7" s="1"/>
  <c r="D9" i="7"/>
  <c r="G9" i="7" s="1"/>
  <c r="D10" i="7"/>
  <c r="G10" i="7" s="1"/>
  <c r="D11" i="7"/>
  <c r="G11" i="7" s="1"/>
  <c r="D12" i="7"/>
  <c r="G12" i="7" s="1"/>
  <c r="D13" i="7"/>
  <c r="G13" i="7" s="1"/>
  <c r="D14" i="7"/>
  <c r="G14" i="7" s="1"/>
  <c r="I78" i="7"/>
  <c r="I79" i="7"/>
  <c r="I80" i="7"/>
  <c r="I81" i="7"/>
  <c r="I82" i="7"/>
  <c r="I83" i="7"/>
  <c r="I63" i="7"/>
  <c r="I64" i="7"/>
  <c r="I65" i="7"/>
  <c r="I66" i="7"/>
  <c r="I67" i="7"/>
  <c r="I68" i="7"/>
  <c r="I69" i="7"/>
  <c r="I70" i="7"/>
  <c r="I71" i="7"/>
  <c r="I72" i="7"/>
  <c r="I73" i="7"/>
  <c r="I74" i="7"/>
  <c r="I75" i="7"/>
  <c r="I76" i="7"/>
  <c r="I77" i="7"/>
  <c r="I51" i="7"/>
  <c r="I52" i="7"/>
  <c r="I53" i="7"/>
  <c r="I56" i="7"/>
  <c r="I58" i="7"/>
  <c r="I59" i="7"/>
  <c r="I60" i="7"/>
  <c r="I61" i="7"/>
  <c r="I62" i="7"/>
  <c r="I48" i="7"/>
  <c r="I50" i="7"/>
  <c r="I37" i="7"/>
  <c r="I38" i="7"/>
  <c r="I39" i="7"/>
  <c r="I41" i="7"/>
  <c r="I42" i="7"/>
  <c r="I43" i="7"/>
  <c r="I44" i="7"/>
  <c r="I45" i="7"/>
  <c r="I46" i="7"/>
  <c r="I47" i="7"/>
  <c r="I24" i="7"/>
  <c r="I25" i="7"/>
  <c r="I26" i="7"/>
  <c r="I32" i="7"/>
  <c r="I33" i="7"/>
  <c r="I34" i="7"/>
  <c r="I35" i="7"/>
  <c r="I5" i="7"/>
  <c r="I6" i="7"/>
  <c r="I7" i="7"/>
  <c r="I8" i="7"/>
  <c r="I9" i="7"/>
  <c r="I10" i="7"/>
  <c r="I11" i="7"/>
  <c r="I12" i="7"/>
  <c r="I13" i="7"/>
  <c r="I14" i="7"/>
  <c r="I15" i="7"/>
  <c r="I16" i="7"/>
  <c r="I18" i="7"/>
  <c r="I19" i="7"/>
  <c r="I21" i="7"/>
  <c r="I22" i="7"/>
  <c r="I23" i="7"/>
  <c r="F3" i="7"/>
  <c r="C3" i="7"/>
  <c r="D3" i="7" s="1"/>
  <c r="B40" i="7"/>
  <c r="E40" i="7" s="1"/>
  <c r="B36" i="7"/>
  <c r="E36" i="7" s="1"/>
  <c r="B21" i="7"/>
  <c r="B38" i="2"/>
  <c r="E38" i="2" s="1"/>
  <c r="B34" i="2"/>
  <c r="E34" i="2" s="1"/>
  <c r="B32" i="2"/>
  <c r="B4" i="2" s="1"/>
  <c r="B3" i="2" s="1"/>
  <c r="B15" i="2"/>
  <c r="E15" i="2" s="1"/>
  <c r="J83" i="7"/>
  <c r="K83" i="7" s="1"/>
  <c r="J79" i="7"/>
  <c r="K79" i="7" s="1"/>
  <c r="J82" i="7"/>
  <c r="K82" i="7" s="1"/>
  <c r="J66" i="7"/>
  <c r="K66" i="7" s="1"/>
  <c r="J67" i="7"/>
  <c r="K67" i="7" s="1"/>
  <c r="J68" i="7"/>
  <c r="J69" i="7"/>
  <c r="J70" i="7"/>
  <c r="K70" i="7" s="1"/>
  <c r="J71" i="7"/>
  <c r="J72" i="7"/>
  <c r="J73" i="7"/>
  <c r="K73" i="7" s="1"/>
  <c r="J74" i="7"/>
  <c r="J75" i="7"/>
  <c r="K75" i="7" s="1"/>
  <c r="J76" i="7"/>
  <c r="K76" i="7" s="1"/>
  <c r="J77" i="7"/>
  <c r="K77" i="7" s="1"/>
  <c r="J78" i="7"/>
  <c r="K78" i="7" s="1"/>
  <c r="J54" i="7"/>
  <c r="J56" i="7"/>
  <c r="K56" i="7" s="1"/>
  <c r="J57" i="7"/>
  <c r="J58" i="7"/>
  <c r="K58" i="7" s="1"/>
  <c r="J59" i="7"/>
  <c r="K59" i="7" s="1"/>
  <c r="J60" i="7"/>
  <c r="K60" i="7" s="1"/>
  <c r="J61" i="7"/>
  <c r="K61" i="7" s="1"/>
  <c r="J62" i="7"/>
  <c r="K62" i="7" s="1"/>
  <c r="J63" i="7"/>
  <c r="K63" i="7" s="1"/>
  <c r="J64" i="7"/>
  <c r="J65" i="7"/>
  <c r="J50" i="7"/>
  <c r="K50" i="7" s="1"/>
  <c r="J51" i="7"/>
  <c r="K51" i="7" s="1"/>
  <c r="J52" i="7"/>
  <c r="K52" i="7" s="1"/>
  <c r="J53" i="7"/>
  <c r="K53" i="7" s="1"/>
  <c r="J39" i="7"/>
  <c r="J40" i="7"/>
  <c r="K40" i="7" s="1"/>
  <c r="J41" i="7"/>
  <c r="J42" i="7"/>
  <c r="J43" i="7"/>
  <c r="J44" i="7"/>
  <c r="J45" i="7"/>
  <c r="K45" i="7" s="1"/>
  <c r="J46" i="7"/>
  <c r="J47" i="7"/>
  <c r="K47" i="7" s="1"/>
  <c r="J48" i="7"/>
  <c r="J49" i="7"/>
  <c r="J26" i="7"/>
  <c r="J27" i="7"/>
  <c r="J28" i="7"/>
  <c r="J29" i="7"/>
  <c r="J32" i="7"/>
  <c r="K32" i="7" s="1"/>
  <c r="J33" i="7"/>
  <c r="K33" i="7" s="1"/>
  <c r="J34" i="7"/>
  <c r="K34" i="7" s="1"/>
  <c r="J35" i="7"/>
  <c r="K35" i="7" s="1"/>
  <c r="J36" i="7"/>
  <c r="K36" i="7" s="1"/>
  <c r="J37" i="7"/>
  <c r="J38" i="7"/>
  <c r="J12" i="7"/>
  <c r="J13" i="7"/>
  <c r="K13" i="7" s="1"/>
  <c r="J14" i="7"/>
  <c r="K14" i="7" s="1"/>
  <c r="J15" i="7"/>
  <c r="K15" i="7" s="1"/>
  <c r="J16" i="7"/>
  <c r="K16" i="7" s="1"/>
  <c r="J17" i="7"/>
  <c r="K17" i="7" s="1"/>
  <c r="J18" i="7"/>
  <c r="J19" i="7"/>
  <c r="J20" i="7"/>
  <c r="J21" i="7"/>
  <c r="K21" i="7" s="1"/>
  <c r="J22" i="7"/>
  <c r="J23" i="7"/>
  <c r="J24" i="7"/>
  <c r="J25" i="7"/>
  <c r="K25" i="7" s="1"/>
  <c r="J6" i="7"/>
  <c r="K6" i="7" s="1"/>
  <c r="J7" i="7"/>
  <c r="K7" i="7" s="1"/>
  <c r="J8" i="7"/>
  <c r="K8" i="7" s="1"/>
  <c r="J9" i="7"/>
  <c r="K9" i="7" s="1"/>
  <c r="J10" i="7"/>
  <c r="J11" i="7"/>
  <c r="K11" i="7" s="1"/>
  <c r="J5" i="7"/>
  <c r="C4" i="5"/>
  <c r="C3" i="5" s="1"/>
  <c r="C5" i="5"/>
  <c r="I8" i="1"/>
  <c r="H8" i="1"/>
  <c r="F8" i="1"/>
  <c r="F14" i="1" s="1"/>
  <c r="J11" i="1"/>
  <c r="J8" i="1"/>
  <c r="I11" i="1"/>
  <c r="H11" i="1"/>
  <c r="G11" i="1"/>
  <c r="G8" i="1"/>
  <c r="F11" i="1"/>
  <c r="J43" i="3" l="1"/>
  <c r="K43" i="3"/>
  <c r="I43" i="3"/>
  <c r="I3" i="3"/>
  <c r="G3" i="3"/>
  <c r="E43" i="3"/>
  <c r="C43" i="3"/>
  <c r="D43" i="3" s="1"/>
  <c r="G43" i="3" s="1"/>
  <c r="E3" i="3"/>
  <c r="C18" i="3"/>
  <c r="E19" i="3"/>
  <c r="F33" i="2"/>
  <c r="D4" i="2"/>
  <c r="E3" i="2"/>
  <c r="E32" i="2"/>
  <c r="E4" i="2"/>
  <c r="J4" i="7"/>
  <c r="K4" i="7" s="1"/>
  <c r="G21" i="7"/>
  <c r="G3" i="7"/>
  <c r="E3" i="7"/>
  <c r="D4" i="7"/>
  <c r="G4" i="7" s="1"/>
  <c r="I4" i="7"/>
  <c r="K5" i="7"/>
  <c r="I3" i="7"/>
  <c r="F30" i="1"/>
  <c r="J14" i="1"/>
  <c r="H14" i="1"/>
  <c r="G14" i="1"/>
  <c r="E18" i="3" l="1"/>
  <c r="D18" i="3"/>
  <c r="G18" i="3" s="1"/>
  <c r="J3" i="7"/>
  <c r="K3" i="7" s="1"/>
</calcChain>
</file>

<file path=xl/sharedStrings.xml><?xml version="1.0" encoding="utf-8"?>
<sst xmlns="http://schemas.openxmlformats.org/spreadsheetml/2006/main" count="323" uniqueCount="130">
  <si>
    <t>PRIHODI UKUPNO</t>
  </si>
  <si>
    <t>PRIHODI POSLOVANJA</t>
  </si>
  <si>
    <t>PRIHODI OD PRODAJE NEFINANCIJSKE IMOVINE</t>
  </si>
  <si>
    <t>RASHODI UKUPNO</t>
  </si>
  <si>
    <t>RASHODI  POSLOVANJA</t>
  </si>
  <si>
    <t>RASHODI ZA NABAVU NEFINANCIJSKE IMOVINE</t>
  </si>
  <si>
    <t>RAZLIKA - VIŠAK / MANJAK</t>
  </si>
  <si>
    <t>VIŠAK / MANJAK IZ PRETHODNE(IH) GODINE KOJI ĆE SE RASPOREDITI / POKRITI</t>
  </si>
  <si>
    <t>PRIMICI OD FINANCIJSKE IMOVINE I ZADUŽIVANJA</t>
  </si>
  <si>
    <t>IZDACI ZA FINANCIJSKU IMOVINU I OTPLATE ZAJMOVA</t>
  </si>
  <si>
    <t>NETO FINANCIRANJE</t>
  </si>
  <si>
    <t>VIŠAK / MANJAK + NETO FINANCIRANJE</t>
  </si>
  <si>
    <t>Izvršenje 2021.</t>
  </si>
  <si>
    <t>Plan 2022.</t>
  </si>
  <si>
    <t>Razred</t>
  </si>
  <si>
    <t>Skupina</t>
  </si>
  <si>
    <t>Izvor</t>
  </si>
  <si>
    <t>Opći prihodi i primici</t>
  </si>
  <si>
    <t>Primici od financijske imovine i zaduživanja</t>
  </si>
  <si>
    <t>Izdaci za financijsku imovinu i otplate zajmova</t>
  </si>
  <si>
    <t>I. OPĆI DIO</t>
  </si>
  <si>
    <t>Primici od zaduživanja</t>
  </si>
  <si>
    <t>Namjenski primici od zaduživanja</t>
  </si>
  <si>
    <t>Izdaci za otplatu glavnice primljenih kredita i zajmova</t>
  </si>
  <si>
    <t>Vlastiti prihodi</t>
  </si>
  <si>
    <t>A) SAŽETAK RAČUNA PRIHODA I RASHODA</t>
  </si>
  <si>
    <t>B) SAŽETAK RAČUNA FINANCIRANJA</t>
  </si>
  <si>
    <t>Izvršenje 2021.**</t>
  </si>
  <si>
    <t>Plan 2022.**</t>
  </si>
  <si>
    <t>UKUPAN DONOS VIŠKA / MANJKA IZ PRETHODNE(IH) GODINE***</t>
  </si>
  <si>
    <t>Plan za 2023.</t>
  </si>
  <si>
    <t>Projekcija 
za 2024.</t>
  </si>
  <si>
    <t>Projekcija 
za 2025.</t>
  </si>
  <si>
    <t>C) PRENESENI VIŠAK ILI PRENESENI MANJAK I VIŠEGODIŠNJI PLAN URAVNOTEŽENJA</t>
  </si>
  <si>
    <t>Naziv</t>
  </si>
  <si>
    <t>Oznaka</t>
  </si>
  <si>
    <t>Ostvarenje 2021.</t>
  </si>
  <si>
    <t>Indeks</t>
  </si>
  <si>
    <t>Plan 2023.</t>
  </si>
  <si>
    <t>2023 / 2022</t>
  </si>
  <si>
    <t>Projekcija 2024.</t>
  </si>
  <si>
    <t>2024 / 2023</t>
  </si>
  <si>
    <t>Projekcija 2025.</t>
  </si>
  <si>
    <t>2025 / 2024</t>
  </si>
  <si>
    <t>A. RAČUN PRIHODA I RASHODA</t>
  </si>
  <si>
    <t>6 Prihodi poslovanja</t>
  </si>
  <si>
    <t>63 Pomoći iz inozemstva i od subjekata unutar općeg proračuna</t>
  </si>
  <si>
    <t>4 Prihodi za posebne namjene</t>
  </si>
  <si>
    <t>5 POMOĆI</t>
  </si>
  <si>
    <t>1 OPĆI PRIHODI I PRIMICI</t>
  </si>
  <si>
    <t>11 Opći prihodi i primici</t>
  </si>
  <si>
    <t>7 Namjenski primici od zaduživanja</t>
  </si>
  <si>
    <t>71 Namjenski primici od zaduživanja</t>
  </si>
  <si>
    <t>66 Prihodi od prodaje proizvoda i robe te pruženih usluga i prihodi od donacija te povrati po protestiranim jamstvima</t>
  </si>
  <si>
    <t>6 DONACIJE</t>
  </si>
  <si>
    <t>61 Donacije</t>
  </si>
  <si>
    <t>67 Prihodi iz nadležnog proračuna i od HZZO-a temeljem ugovornih obveza</t>
  </si>
  <si>
    <t>68 Kazne, upravne mjere i ostali prihodi</t>
  </si>
  <si>
    <t>7 Prihodi od prodaje nefinancijske imovine</t>
  </si>
  <si>
    <t>72 Prihodi od prodaje proizvedene dugotrajne imovine</t>
  </si>
  <si>
    <t>SVEUKUPNO PRIHODI</t>
  </si>
  <si>
    <t>3 Rashodi poslovanja</t>
  </si>
  <si>
    <t>31 Rashodi za zaposlene</t>
  </si>
  <si>
    <t>32 Materijalni rashodi</t>
  </si>
  <si>
    <t>34 Financijski rashodi</t>
  </si>
  <si>
    <t>4 Rashodi za nabavu nefinancijske imovine</t>
  </si>
  <si>
    <t>41 Rashodi za nabavu neproizvedene dugotrajne imovine</t>
  </si>
  <si>
    <t>42 Rashodi za nabavu proizvedene dugotrajne imovine</t>
  </si>
  <si>
    <t>45 Rashodi za dodatna ulaganja na nefinancijskoj imovini</t>
  </si>
  <si>
    <t>SVEUKUPNO RASHODI</t>
  </si>
  <si>
    <t>SVEUKUPNO RASHODI I IZDACI</t>
  </si>
  <si>
    <t>RAZDJEL: 9 UPRAVNI ODJEL ZA HRVATSKE BRANITELJE I ZDRAVSTVO</t>
  </si>
  <si>
    <t>funk. klas: 07 ZDRAVSTVO</t>
  </si>
  <si>
    <t>071 Medicinski proizvodi, pribor i oprema</t>
  </si>
  <si>
    <t>Funkc. klas: 0712 Ostali medicinski proizvodi</t>
  </si>
  <si>
    <t>Funkc. klas: 0740 SluŽbe javnog zdravstva</t>
  </si>
  <si>
    <t>076 Poslovi i usluge zdravstva koji nisu drugdje svrstani</t>
  </si>
  <si>
    <t>Funkc. klas: 0760 Poslovi i usluge zdravstva koji nisu drugdje svrstani</t>
  </si>
  <si>
    <t>129 Zakonski standardi u zdravstvu</t>
  </si>
  <si>
    <t>K100005 Uređenje i dogradnja prostora i nabavka opreme i održavanje</t>
  </si>
  <si>
    <t>izvor: 05 Pomoći</t>
  </si>
  <si>
    <t>322 Rashodi za materijal i energiju</t>
  </si>
  <si>
    <t>323 Rashodi za usluge</t>
  </si>
  <si>
    <t>421 Građevinski objekti</t>
  </si>
  <si>
    <t>422 Postrojenja i oprema</t>
  </si>
  <si>
    <t>423 Prijevozna sredstva</t>
  </si>
  <si>
    <t>131 Ulaganje u zdravstvo iznad standarda</t>
  </si>
  <si>
    <t>A100050 Sufinanciranje ulaganja u zdravstvene ustanove</t>
  </si>
  <si>
    <t>izvor: 03 Vlastiti prihodi</t>
  </si>
  <si>
    <t>311 Plaće (Bruto)</t>
  </si>
  <si>
    <t>313 Doprinosi na plaće</t>
  </si>
  <si>
    <t>329 Ostali nespomenuti rashodi poslovanja</t>
  </si>
  <si>
    <t>A100183 Županijske javne potrebe u zdravstvu</t>
  </si>
  <si>
    <t>izvor: 01 Opći prihodi i primici</t>
  </si>
  <si>
    <t>149 Financiranje redovne djelatnosti iz HZZO-a</t>
  </si>
  <si>
    <t>A100140 Financiranje redovne djelatnosti iz HZZO-a</t>
  </si>
  <si>
    <t>izvor: 433 PRIHODI ZA POSEBNE NAMJENE - HZZO</t>
  </si>
  <si>
    <t>312 Ostali rashodi za zaposlene</t>
  </si>
  <si>
    <t>321 Naknade troškova zaposlenima</t>
  </si>
  <si>
    <t>343 Ostali financijski rashodi</t>
  </si>
  <si>
    <t>412 Nematerijalna imovina</t>
  </si>
  <si>
    <t>451 Dodatna ulaganja na građevinskim objektima</t>
  </si>
  <si>
    <t>452 Dodatna ulaganja na postrojenjima i opremi</t>
  </si>
  <si>
    <t>454 Dodatna ulaganja za ostalu nefinancijsku imovinu</t>
  </si>
  <si>
    <t>151 Prihodi od nefinancijske imovine i nadoknade štete s osnova osiguranja</t>
  </si>
  <si>
    <t>A100142 Prihodi od nefinancijske imovine i nadoknade štete s osnova osiguranja</t>
  </si>
  <si>
    <t>izvor: 711 Prihodi od nefinancijske imovine i nadoknade štete s osnova osiguranja</t>
  </si>
  <si>
    <t>152 Donacije</t>
  </si>
  <si>
    <t>A100143 Donacije</t>
  </si>
  <si>
    <t>izvor: 611 Donacije</t>
  </si>
  <si>
    <t>izvor: 503 POMOĆI IZ NENADLEŽNIH PRORAČUNA - KORISNICI</t>
  </si>
  <si>
    <t>161 Stručno osposobljavanje bez zasnivanja radnog odnosa - korisnici</t>
  </si>
  <si>
    <t>A100164B Stručno osposobljavanje bez zasnivanja radnog odnosa - korisnici</t>
  </si>
  <si>
    <t>izvor: 434 PRIHOD ZA POSEBNE NAMJENE - korisnici</t>
  </si>
  <si>
    <t>168 Prijenos sredstava iz nenadležnih proračuna</t>
  </si>
  <si>
    <t>A100162B Prijenos sredstava iz nenadležnih proračuna</t>
  </si>
  <si>
    <t>SVEUKUPNO</t>
  </si>
  <si>
    <t>EUR</t>
  </si>
  <si>
    <t>FINANCIJSKI PLAN USTANOVE ZA ZDRAVSTVENU NJEGU U KUĆI KARLOVAC
ZA 2023. I PROJEKCIJA ZA 2024. I 2025. GODINU</t>
  </si>
  <si>
    <t>GLAVA: 9-22 USTANOVA ZA ZDRAVSTVENU NJEGU U KUĆI KARLOVAC</t>
  </si>
  <si>
    <t>423 prijevozna sredstva</t>
  </si>
  <si>
    <t xml:space="preserve">   31 Rashodi za zaposlene</t>
  </si>
  <si>
    <t>311 Bruto plaće</t>
  </si>
  <si>
    <t>Plan 2022. kn</t>
  </si>
  <si>
    <t>Plan 2022. eur</t>
  </si>
  <si>
    <t>Izvršenje 2021. je iskazano u kunama.</t>
  </si>
  <si>
    <t>072 Služba za vanjske pacijente</t>
  </si>
  <si>
    <t>Funkc. Klas.: 0722 Specijalističke medicinske usluge</t>
  </si>
  <si>
    <t>Plan 2022. je iskazan u kunama.</t>
  </si>
  <si>
    <t>45 rashodi zan dodatna ulaganja na nefinancijskoj imovini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</si>
</sst>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rgb="FF000000"/>
      <name val="Verdana"/>
      <family val="2"/>
      <charset val="238"/>
    </font>
    <font>
      <b/>
      <sz val="10"/>
      <color rgb="FF000080"/>
      <name val="Arial"/>
      <family val="2"/>
      <charset val="238"/>
    </font>
    <font>
      <sz val="9"/>
      <color rgb="FF000080"/>
      <name val="Verdana"/>
      <family val="2"/>
      <charset val="238"/>
    </font>
    <font>
      <b/>
      <sz val="10"/>
      <color rgb="FF000000"/>
      <name val="Arial"/>
      <family val="2"/>
      <charset val="238"/>
    </font>
    <font>
      <sz val="9"/>
      <color rgb="FF000000"/>
      <name val="Verdana"/>
      <family val="2"/>
      <charset val="238"/>
    </font>
    <font>
      <sz val="10"/>
      <color rgb="FF000000"/>
      <name val="Arial"/>
      <family val="2"/>
      <charset val="238"/>
    </font>
    <font>
      <sz val="9"/>
      <color theme="1"/>
      <name val="Verdana"/>
      <family val="2"/>
      <charset val="238"/>
    </font>
    <font>
      <sz val="13.5"/>
      <color rgb="FF000000"/>
      <name val="Microsoft Sans Serif"/>
      <family val="2"/>
      <charset val="238"/>
    </font>
    <font>
      <b/>
      <sz val="12"/>
      <color rgb="FFFFFFFF"/>
      <name val="Arial"/>
      <family val="2"/>
      <charset val="238"/>
    </font>
    <font>
      <sz val="9"/>
      <color rgb="FFFFFFFF"/>
      <name val="Verdana"/>
      <family val="2"/>
      <charset val="238"/>
    </font>
    <font>
      <b/>
      <sz val="10"/>
      <color rgb="FFFFFFFF"/>
      <name val="Arial"/>
      <family val="2"/>
      <charset val="238"/>
    </font>
    <font>
      <i/>
      <sz val="10"/>
      <color rgb="FF000000"/>
      <name val="Arial"/>
      <family val="2"/>
      <charset val="238"/>
    </font>
    <font>
      <i/>
      <sz val="9"/>
      <color theme="1"/>
      <name val="Verdana"/>
      <family val="2"/>
      <charset val="238"/>
    </font>
    <font>
      <i/>
      <sz val="10"/>
      <color rgb="FF000000"/>
      <name val="Verdana"/>
      <family val="2"/>
      <charset val="238"/>
    </font>
    <font>
      <i/>
      <sz val="10"/>
      <color rgb="FFFFFFFF"/>
      <name val="Arial"/>
      <family val="2"/>
      <charset val="238"/>
    </font>
    <font>
      <i/>
      <sz val="10"/>
      <color rgb="FF000080"/>
      <name val="Arial"/>
      <family val="2"/>
      <charset val="238"/>
    </font>
    <font>
      <b/>
      <sz val="10"/>
      <name val="Verdana"/>
      <family val="2"/>
      <charset val="238"/>
    </font>
    <font>
      <i/>
      <sz val="10"/>
      <name val="Verdana"/>
      <family val="2"/>
      <charset val="238"/>
    </font>
    <font>
      <b/>
      <sz val="10"/>
      <color theme="0"/>
      <name val="Arial"/>
      <family val="2"/>
      <charset val="238"/>
    </font>
    <font>
      <sz val="10"/>
      <name val="Verdana"/>
      <family val="2"/>
      <charset val="238"/>
    </font>
    <font>
      <sz val="10"/>
      <name val="Microsoft Sans Serif"/>
      <family val="2"/>
      <charset val="238"/>
    </font>
    <font>
      <sz val="10"/>
      <color rgb="FF000080"/>
      <name val="Arial"/>
      <family val="2"/>
      <charset val="238"/>
    </font>
    <font>
      <sz val="10"/>
      <color rgb="FF000000"/>
      <name val="Microsoft Sans Serif"/>
      <family val="2"/>
      <charset val="238"/>
    </font>
    <font>
      <sz val="10"/>
      <color rgb="FF000000"/>
      <name val="Verdana"/>
      <family val="2"/>
      <charset val="238"/>
    </font>
    <font>
      <sz val="10"/>
      <color rgb="FFFFFFFF"/>
      <name val="Verdana"/>
      <family val="2"/>
      <charset val="238"/>
    </font>
    <font>
      <sz val="10"/>
      <color theme="1"/>
      <name val="Verdana"/>
      <family val="2"/>
      <charset val="238"/>
    </font>
    <font>
      <b/>
      <i/>
      <sz val="10"/>
      <color rgb="FF000000"/>
      <name val="Verdana"/>
      <family val="2"/>
      <charset val="238"/>
    </font>
    <font>
      <i/>
      <sz val="10"/>
      <color rgb="FF000000"/>
      <name val="Microsoft Sans Serif"/>
      <family val="2"/>
      <charset val="238"/>
    </font>
    <font>
      <b/>
      <i/>
      <sz val="10"/>
      <color rgb="FFFFFFFF"/>
      <name val="Arial"/>
      <family val="2"/>
      <charset val="238"/>
    </font>
    <font>
      <i/>
      <sz val="10"/>
      <color theme="1"/>
      <name val="Verdana"/>
      <family val="2"/>
      <charset val="238"/>
    </font>
    <font>
      <sz val="10"/>
      <color rgb="FF000080"/>
      <name val="Verdana"/>
      <family val="2"/>
      <charset val="238"/>
    </font>
    <font>
      <b/>
      <sz val="9"/>
      <color rgb="FF000000"/>
      <name val="Verdana"/>
      <family val="2"/>
      <charset val="238"/>
    </font>
    <font>
      <b/>
      <i/>
      <sz val="10"/>
      <color rgb="FF000000"/>
      <name val="Arial"/>
      <family val="2"/>
      <charset val="238"/>
    </font>
    <font>
      <i/>
      <sz val="10"/>
      <name val="Microsoft Sans Serif"/>
      <family val="2"/>
      <charset val="238"/>
    </font>
    <font>
      <b/>
      <i/>
      <sz val="10"/>
      <name val="Arial"/>
      <family val="2"/>
      <charset val="238"/>
    </font>
    <font>
      <b/>
      <i/>
      <sz val="10"/>
      <color theme="0"/>
      <name val="Arial"/>
      <family val="2"/>
      <charset val="238"/>
    </font>
    <font>
      <b/>
      <sz val="10"/>
      <color theme="0"/>
      <name val="Verdana"/>
      <family val="2"/>
      <charset val="238"/>
    </font>
  </fonts>
  <fills count="1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40E0D0"/>
        <bgColor indexed="64"/>
      </patternFill>
    </fill>
    <fill>
      <patternFill patternType="solid">
        <fgColor rgb="FF4682B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F0E68C"/>
        <bgColor indexed="64"/>
      </patternFill>
    </fill>
    <fill>
      <patternFill patternType="solid">
        <fgColor rgb="FF19197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52">
    <xf numFmtId="0" fontId="0" fillId="0" borderId="0" xfId="0"/>
    <xf numFmtId="0" fontId="2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3" fillId="0" borderId="0" xfId="0" applyFont="1"/>
    <xf numFmtId="0" fontId="6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3" fontId="3" fillId="2" borderId="4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>
      <alignment horizontal="right" wrapText="1"/>
    </xf>
    <xf numFmtId="0" fontId="11" fillId="2" borderId="3" xfId="0" applyFont="1" applyFill="1" applyBorder="1" applyAlignment="1">
      <alignment horizontal="left" vertical="center" wrapText="1"/>
    </xf>
    <xf numFmtId="0" fontId="9" fillId="2" borderId="3" xfId="0" quotePrefix="1" applyFont="1" applyFill="1" applyBorder="1" applyAlignment="1">
      <alignment horizontal="left" vertical="center"/>
    </xf>
    <xf numFmtId="0" fontId="10" fillId="2" borderId="3" xfId="0" quotePrefix="1" applyFont="1" applyFill="1" applyBorder="1" applyAlignment="1">
      <alignment horizontal="left" vertical="center"/>
    </xf>
    <xf numFmtId="0" fontId="11" fillId="2" borderId="3" xfId="0" applyFont="1" applyFill="1" applyBorder="1" applyAlignment="1">
      <alignment horizontal="left" vertical="center"/>
    </xf>
    <xf numFmtId="0" fontId="9" fillId="2" borderId="3" xfId="0" applyFont="1" applyFill="1" applyBorder="1" applyAlignment="1">
      <alignment horizontal="left" vertical="center" wrapText="1"/>
    </xf>
    <xf numFmtId="0" fontId="10" fillId="2" borderId="3" xfId="0" quotePrefix="1" applyFont="1" applyFill="1" applyBorder="1" applyAlignment="1">
      <alignment horizontal="left" vertical="center" wrapText="1"/>
    </xf>
    <xf numFmtId="0" fontId="7" fillId="0" borderId="0" xfId="0" quotePrefix="1" applyFont="1" applyAlignment="1">
      <alignment horizontal="left" wrapText="1"/>
    </xf>
    <xf numFmtId="0" fontId="8" fillId="0" borderId="0" xfId="0" applyFont="1" applyAlignment="1">
      <alignment wrapText="1"/>
    </xf>
    <xf numFmtId="3" fontId="5" fillId="0" borderId="0" xfId="0" applyNumberFormat="1" applyFont="1" applyAlignment="1">
      <alignment horizontal="right"/>
    </xf>
    <xf numFmtId="0" fontId="6" fillId="4" borderId="4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2" fillId="0" borderId="0" xfId="0" quotePrefix="1" applyFont="1" applyAlignment="1">
      <alignment horizontal="center" vertical="center" wrapText="1"/>
    </xf>
    <xf numFmtId="0" fontId="11" fillId="2" borderId="3" xfId="0" applyFont="1" applyFill="1" applyBorder="1" applyAlignment="1">
      <alignment vertical="center" wrapText="1"/>
    </xf>
    <xf numFmtId="0" fontId="9" fillId="2" borderId="3" xfId="0" applyFont="1" applyFill="1" applyBorder="1" applyAlignment="1">
      <alignment vertical="center" wrapText="1"/>
    </xf>
    <xf numFmtId="0" fontId="6" fillId="0" borderId="1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center" wrapText="1"/>
    </xf>
    <xf numFmtId="0" fontId="6" fillId="0" borderId="2" xfId="0" quotePrefix="1" applyFont="1" applyBorder="1" applyAlignment="1">
      <alignment horizontal="left"/>
    </xf>
    <xf numFmtId="3" fontId="6" fillId="3" borderId="3" xfId="0" applyNumberFormat="1" applyFont="1" applyFill="1" applyBorder="1" applyAlignment="1">
      <alignment horizontal="right"/>
    </xf>
    <xf numFmtId="3" fontId="6" fillId="0" borderId="3" xfId="0" applyNumberFormat="1" applyFont="1" applyBorder="1" applyAlignment="1">
      <alignment horizontal="right"/>
    </xf>
    <xf numFmtId="3" fontId="6" fillId="3" borderId="3" xfId="0" applyNumberFormat="1" applyFont="1" applyFill="1" applyBorder="1" applyAlignment="1">
      <alignment horizontal="right" wrapText="1"/>
    </xf>
    <xf numFmtId="3" fontId="6" fillId="4" borderId="1" xfId="0" quotePrefix="1" applyNumberFormat="1" applyFont="1" applyFill="1" applyBorder="1" applyAlignment="1">
      <alignment horizontal="right"/>
    </xf>
    <xf numFmtId="3" fontId="6" fillId="4" borderId="3" xfId="0" applyNumberFormat="1" applyFont="1" applyFill="1" applyBorder="1" applyAlignment="1">
      <alignment horizontal="right" wrapText="1"/>
    </xf>
    <xf numFmtId="3" fontId="6" fillId="3" borderId="1" xfId="0" quotePrefix="1" applyNumberFormat="1" applyFont="1" applyFill="1" applyBorder="1" applyAlignment="1">
      <alignment horizontal="right"/>
    </xf>
    <xf numFmtId="0" fontId="14" fillId="0" borderId="5" xfId="0" applyFont="1" applyBorder="1" applyAlignment="1">
      <alignment horizontal="right" vertical="center"/>
    </xf>
    <xf numFmtId="0" fontId="11" fillId="3" borderId="1" xfId="0" applyFont="1" applyFill="1" applyBorder="1" applyAlignment="1">
      <alignment horizontal="left" vertical="center"/>
    </xf>
    <xf numFmtId="0" fontId="9" fillId="3" borderId="2" xfId="0" applyFont="1" applyFill="1" applyBorder="1" applyAlignment="1">
      <alignment vertical="center"/>
    </xf>
    <xf numFmtId="4" fontId="6" fillId="3" borderId="3" xfId="0" applyNumberFormat="1" applyFont="1" applyFill="1" applyBorder="1" applyAlignment="1">
      <alignment horizontal="right"/>
    </xf>
    <xf numFmtId="4" fontId="6" fillId="0" borderId="3" xfId="0" applyNumberFormat="1" applyFont="1" applyBorder="1" applyAlignment="1">
      <alignment horizontal="right"/>
    </xf>
    <xf numFmtId="4" fontId="6" fillId="4" borderId="1" xfId="0" quotePrefix="1" applyNumberFormat="1" applyFont="1" applyFill="1" applyBorder="1" applyAlignment="1">
      <alignment horizontal="right"/>
    </xf>
    <xf numFmtId="4" fontId="6" fillId="3" borderId="3" xfId="0" applyNumberFormat="1" applyFont="1" applyFill="1" applyBorder="1" applyAlignment="1">
      <alignment horizontal="right" wrapText="1"/>
    </xf>
    <xf numFmtId="4" fontId="6" fillId="0" borderId="3" xfId="0" applyNumberFormat="1" applyFont="1" applyBorder="1" applyAlignment="1">
      <alignment horizontal="right" wrapText="1"/>
    </xf>
    <xf numFmtId="0" fontId="15" fillId="0" borderId="6" xfId="0" applyFont="1" applyBorder="1" applyAlignment="1">
      <alignment horizontal="center" vertical="center" wrapText="1" indent="1"/>
    </xf>
    <xf numFmtId="0" fontId="16" fillId="5" borderId="7" xfId="0" applyFont="1" applyFill="1" applyBorder="1" applyAlignment="1">
      <alignment horizontal="left" wrapText="1" indent="1"/>
    </xf>
    <xf numFmtId="0" fontId="18" fillId="6" borderId="7" xfId="0" applyFont="1" applyFill="1" applyBorder="1" applyAlignment="1">
      <alignment horizontal="left" wrapText="1" indent="1"/>
    </xf>
    <xf numFmtId="4" fontId="18" fillId="6" borderId="7" xfId="0" applyNumberFormat="1" applyFont="1" applyFill="1" applyBorder="1" applyAlignment="1">
      <alignment horizontal="right" wrapText="1" indent="1"/>
    </xf>
    <xf numFmtId="0" fontId="20" fillId="7" borderId="7" xfId="0" applyFont="1" applyFill="1" applyBorder="1" applyAlignment="1">
      <alignment horizontal="left" wrapText="1" indent="1"/>
    </xf>
    <xf numFmtId="4" fontId="20" fillId="7" borderId="7" xfId="0" applyNumberFormat="1" applyFont="1" applyFill="1" applyBorder="1" applyAlignment="1">
      <alignment horizontal="right" wrapText="1" indent="1"/>
    </xf>
    <xf numFmtId="4" fontId="16" fillId="5" borderId="7" xfId="0" applyNumberFormat="1" applyFont="1" applyFill="1" applyBorder="1" applyAlignment="1">
      <alignment horizontal="right" wrapText="1" indent="1"/>
    </xf>
    <xf numFmtId="0" fontId="19" fillId="0" borderId="0" xfId="0" applyFont="1" applyAlignment="1">
      <alignment horizontal="left" indent="1"/>
    </xf>
    <xf numFmtId="0" fontId="19" fillId="5" borderId="0" xfId="0" applyFont="1" applyFill="1" applyAlignment="1">
      <alignment horizontal="left" indent="1"/>
    </xf>
    <xf numFmtId="0" fontId="19" fillId="6" borderId="0" xfId="0" applyFont="1" applyFill="1" applyAlignment="1">
      <alignment horizontal="left" indent="1"/>
    </xf>
    <xf numFmtId="0" fontId="19" fillId="7" borderId="0" xfId="0" applyFont="1" applyFill="1" applyAlignment="1">
      <alignment horizontal="left" indent="1"/>
    </xf>
    <xf numFmtId="0" fontId="21" fillId="0" borderId="0" xfId="0" applyFont="1" applyAlignment="1">
      <alignment horizontal="left" indent="1"/>
    </xf>
    <xf numFmtId="0" fontId="22" fillId="7" borderId="7" xfId="0" applyFont="1" applyFill="1" applyBorder="1" applyAlignment="1">
      <alignment horizontal="left" wrapText="1" indent="1"/>
    </xf>
    <xf numFmtId="4" fontId="22" fillId="7" borderId="7" xfId="0" applyNumberFormat="1" applyFont="1" applyFill="1" applyBorder="1" applyAlignment="1">
      <alignment horizontal="right" wrapText="1" indent="1"/>
    </xf>
    <xf numFmtId="0" fontId="23" fillId="8" borderId="7" xfId="0" applyFont="1" applyFill="1" applyBorder="1" applyAlignment="1">
      <alignment horizontal="left" wrapText="1" indent="1"/>
    </xf>
    <xf numFmtId="4" fontId="23" fillId="8" borderId="7" xfId="0" applyNumberFormat="1" applyFont="1" applyFill="1" applyBorder="1" applyAlignment="1">
      <alignment horizontal="right" wrapText="1" indent="1"/>
    </xf>
    <xf numFmtId="0" fontId="19" fillId="8" borderId="0" xfId="0" applyFont="1" applyFill="1" applyAlignment="1">
      <alignment horizontal="left" indent="1"/>
    </xf>
    <xf numFmtId="0" fontId="18" fillId="7" borderId="7" xfId="0" applyFont="1" applyFill="1" applyBorder="1" applyAlignment="1">
      <alignment horizontal="left" wrapText="1" indent="1"/>
    </xf>
    <xf numFmtId="4" fontId="18" fillId="7" borderId="7" xfId="0" applyNumberFormat="1" applyFont="1" applyFill="1" applyBorder="1" applyAlignment="1">
      <alignment horizontal="right" wrapText="1" indent="1"/>
    </xf>
    <xf numFmtId="0" fontId="20" fillId="7" borderId="7" xfId="0" applyFont="1" applyFill="1" applyBorder="1" applyAlignment="1">
      <alignment horizontal="left" wrapText="1" indent="2"/>
    </xf>
    <xf numFmtId="0" fontId="20" fillId="7" borderId="7" xfId="0" applyFont="1" applyFill="1" applyBorder="1" applyAlignment="1">
      <alignment horizontal="left" wrapText="1" indent="3"/>
    </xf>
    <xf numFmtId="0" fontId="25" fillId="10" borderId="7" xfId="0" applyFont="1" applyFill="1" applyBorder="1" applyAlignment="1">
      <alignment horizontal="left" wrapText="1" indent="1"/>
    </xf>
    <xf numFmtId="4" fontId="25" fillId="10" borderId="7" xfId="0" applyNumberFormat="1" applyFont="1" applyFill="1" applyBorder="1" applyAlignment="1">
      <alignment horizontal="right" wrapText="1" indent="1"/>
    </xf>
    <xf numFmtId="0" fontId="19" fillId="10" borderId="0" xfId="0" applyFont="1" applyFill="1" applyAlignment="1">
      <alignment horizontal="left" indent="1"/>
    </xf>
    <xf numFmtId="4" fontId="20" fillId="7" borderId="7" xfId="0" applyNumberFormat="1" applyFont="1" applyFill="1" applyBorder="1" applyAlignment="1">
      <alignment wrapText="1"/>
    </xf>
    <xf numFmtId="4" fontId="16" fillId="5" borderId="7" xfId="0" applyNumberFormat="1" applyFont="1" applyFill="1" applyBorder="1" applyAlignment="1">
      <alignment wrapText="1"/>
    </xf>
    <xf numFmtId="0" fontId="20" fillId="2" borderId="7" xfId="0" applyFont="1" applyFill="1" applyBorder="1" applyAlignment="1">
      <alignment horizontal="left" wrapText="1" indent="1"/>
    </xf>
    <xf numFmtId="0" fontId="27" fillId="0" borderId="0" xfId="0" applyFont="1" applyAlignment="1">
      <alignment horizontal="left" indent="1"/>
    </xf>
    <xf numFmtId="0" fontId="28" fillId="0" borderId="6" xfId="0" applyFont="1" applyBorder="1" applyAlignment="1">
      <alignment horizontal="center" vertical="center" wrapText="1" indent="1"/>
    </xf>
    <xf numFmtId="0" fontId="26" fillId="6" borderId="7" xfId="0" applyFont="1" applyFill="1" applyBorder="1" applyAlignment="1">
      <alignment horizontal="right" wrapText="1" indent="1"/>
    </xf>
    <xf numFmtId="0" fontId="29" fillId="10" borderId="7" xfId="0" applyFont="1" applyFill="1" applyBorder="1" applyAlignment="1">
      <alignment horizontal="right" wrapText="1" indent="1"/>
    </xf>
    <xf numFmtId="0" fontId="30" fillId="5" borderId="7" xfId="0" applyFont="1" applyFill="1" applyBorder="1" applyAlignment="1">
      <alignment horizontal="right" wrapText="1" indent="1"/>
    </xf>
    <xf numFmtId="0" fontId="15" fillId="0" borderId="6" xfId="0" applyFont="1" applyBorder="1" applyAlignment="1">
      <alignment horizontal="right" vertical="center" wrapText="1" indent="1"/>
    </xf>
    <xf numFmtId="4" fontId="25" fillId="10" borderId="7" xfId="0" applyNumberFormat="1" applyFont="1" applyFill="1" applyBorder="1" applyAlignment="1">
      <alignment wrapText="1"/>
    </xf>
    <xf numFmtId="0" fontId="21" fillId="0" borderId="0" xfId="0" applyFont="1" applyAlignment="1">
      <alignment horizontal="right" indent="1"/>
    </xf>
    <xf numFmtId="2" fontId="32" fillId="0" borderId="6" xfId="0" applyNumberFormat="1" applyFont="1" applyBorder="1" applyAlignment="1">
      <alignment horizontal="center" vertical="center" wrapText="1" indent="1"/>
    </xf>
    <xf numFmtId="0" fontId="33" fillId="12" borderId="7" xfId="0" applyFont="1" applyFill="1" applyBorder="1" applyAlignment="1">
      <alignment horizontal="left" wrapText="1" indent="1"/>
    </xf>
    <xf numFmtId="0" fontId="18" fillId="13" borderId="7" xfId="0" applyFont="1" applyFill="1" applyBorder="1" applyAlignment="1">
      <alignment horizontal="left" wrapText="1" indent="1"/>
    </xf>
    <xf numFmtId="0" fontId="19" fillId="13" borderId="0" xfId="0" applyFont="1" applyFill="1" applyAlignment="1">
      <alignment horizontal="left" indent="1"/>
    </xf>
    <xf numFmtId="0" fontId="18" fillId="14" borderId="7" xfId="0" applyFont="1" applyFill="1" applyBorder="1" applyAlignment="1">
      <alignment horizontal="left" wrapText="1" indent="1"/>
    </xf>
    <xf numFmtId="0" fontId="18" fillId="15" borderId="7" xfId="0" applyFont="1" applyFill="1" applyBorder="1" applyAlignment="1">
      <alignment horizontal="left" wrapText="1" indent="1"/>
    </xf>
    <xf numFmtId="0" fontId="20" fillId="0" borderId="7" xfId="0" applyFont="1" applyBorder="1" applyAlignment="1">
      <alignment horizontal="left" wrapText="1" indent="1"/>
    </xf>
    <xf numFmtId="4" fontId="37" fillId="7" borderId="7" xfId="0" applyNumberFormat="1" applyFont="1" applyFill="1" applyBorder="1" applyAlignment="1">
      <alignment horizontal="right" wrapText="1" indent="1"/>
    </xf>
    <xf numFmtId="4" fontId="38" fillId="7" borderId="7" xfId="0" applyNumberFormat="1" applyFont="1" applyFill="1" applyBorder="1" applyAlignment="1">
      <alignment horizontal="right" wrapText="1" indent="1"/>
    </xf>
    <xf numFmtId="4" fontId="25" fillId="8" borderId="7" xfId="0" applyNumberFormat="1" applyFont="1" applyFill="1" applyBorder="1" applyAlignment="1">
      <alignment horizontal="right" wrapText="1" indent="1"/>
    </xf>
    <xf numFmtId="4" fontId="39" fillId="8" borderId="7" xfId="0" applyNumberFormat="1" applyFont="1" applyFill="1" applyBorder="1" applyAlignment="1">
      <alignment horizontal="right" wrapText="1" indent="1"/>
    </xf>
    <xf numFmtId="0" fontId="40" fillId="0" borderId="0" xfId="0" applyFont="1" applyAlignment="1">
      <alignment horizontal="left" indent="1"/>
    </xf>
    <xf numFmtId="2" fontId="41" fillId="0" borderId="6" xfId="0" applyNumberFormat="1" applyFont="1" applyBorder="1" applyAlignment="1">
      <alignment horizontal="center" vertical="center" wrapText="1" indent="1"/>
    </xf>
    <xf numFmtId="2" fontId="42" fillId="7" borderId="7" xfId="0" applyNumberFormat="1" applyFont="1" applyFill="1" applyBorder="1" applyAlignment="1">
      <alignment horizontal="right" wrapText="1" indent="1"/>
    </xf>
    <xf numFmtId="2" fontId="43" fillId="8" borderId="7" xfId="0" applyNumberFormat="1" applyFont="1" applyFill="1" applyBorder="1" applyAlignment="1">
      <alignment horizontal="right" wrapText="1" indent="1"/>
    </xf>
    <xf numFmtId="2" fontId="44" fillId="0" borderId="0" xfId="0" applyNumberFormat="1" applyFont="1" applyAlignment="1">
      <alignment horizontal="left" indent="1"/>
    </xf>
    <xf numFmtId="2" fontId="41" fillId="0" borderId="6" xfId="0" applyNumberFormat="1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2" fontId="30" fillId="5" borderId="7" xfId="0" applyNumberFormat="1" applyFont="1" applyFill="1" applyBorder="1" applyAlignment="1">
      <alignment horizontal="right" wrapText="1" indent="1"/>
    </xf>
    <xf numFmtId="4" fontId="20" fillId="0" borderId="7" xfId="0" applyNumberFormat="1" applyFont="1" applyBorder="1" applyAlignment="1">
      <alignment wrapText="1"/>
    </xf>
    <xf numFmtId="4" fontId="20" fillId="0" borderId="7" xfId="0" applyNumberFormat="1" applyFont="1" applyBorder="1" applyAlignment="1">
      <alignment horizontal="right" wrapText="1" indent="1"/>
    </xf>
    <xf numFmtId="4" fontId="15" fillId="0" borderId="6" xfId="0" applyNumberFormat="1" applyFont="1" applyBorder="1" applyAlignment="1">
      <alignment horizontal="right" vertical="center" wrapText="1" indent="1"/>
    </xf>
    <xf numFmtId="4" fontId="21" fillId="0" borderId="0" xfId="0" applyNumberFormat="1" applyFont="1" applyAlignment="1">
      <alignment horizontal="right" indent="1"/>
    </xf>
    <xf numFmtId="4" fontId="15" fillId="0" borderId="6" xfId="0" applyNumberFormat="1" applyFont="1" applyBorder="1" applyAlignment="1">
      <alignment horizontal="center" vertical="center" wrapText="1" indent="1"/>
    </xf>
    <xf numFmtId="4" fontId="21" fillId="0" borderId="0" xfId="0" applyNumberFormat="1" applyFont="1" applyAlignment="1">
      <alignment horizontal="left" indent="1"/>
    </xf>
    <xf numFmtId="4" fontId="15" fillId="0" borderId="6" xfId="0" applyNumberFormat="1" applyFont="1" applyBorder="1" applyAlignment="1">
      <alignment vertical="center" wrapText="1"/>
    </xf>
    <xf numFmtId="4" fontId="24" fillId="10" borderId="7" xfId="0" applyNumberFormat="1" applyFont="1" applyFill="1" applyBorder="1" applyAlignment="1">
      <alignment wrapText="1"/>
    </xf>
    <xf numFmtId="4" fontId="17" fillId="5" borderId="7" xfId="0" applyNumberFormat="1" applyFont="1" applyFill="1" applyBorder="1" applyAlignment="1">
      <alignment wrapText="1"/>
    </xf>
    <xf numFmtId="4" fontId="21" fillId="0" borderId="0" xfId="0" applyNumberFormat="1" applyFont="1"/>
    <xf numFmtId="2" fontId="28" fillId="0" borderId="6" xfId="0" applyNumberFormat="1" applyFont="1" applyBorder="1" applyAlignment="1">
      <alignment horizontal="center" vertical="center" wrapText="1" indent="1"/>
    </xf>
    <xf numFmtId="2" fontId="29" fillId="10" borderId="7" xfId="0" applyNumberFormat="1" applyFont="1" applyFill="1" applyBorder="1" applyAlignment="1">
      <alignment horizontal="right" wrapText="1" indent="1"/>
    </xf>
    <xf numFmtId="2" fontId="27" fillId="0" borderId="0" xfId="0" applyNumberFormat="1" applyFont="1" applyAlignment="1">
      <alignment horizontal="left" indent="1"/>
    </xf>
    <xf numFmtId="4" fontId="15" fillId="0" borderId="6" xfId="0" applyNumberFormat="1" applyFont="1" applyBorder="1" applyAlignment="1">
      <alignment horizontal="center" vertical="center" wrapText="1"/>
    </xf>
    <xf numFmtId="4" fontId="18" fillId="6" borderId="7" xfId="0" applyNumberFormat="1" applyFont="1" applyFill="1" applyBorder="1" applyAlignment="1">
      <alignment wrapText="1"/>
    </xf>
    <xf numFmtId="2" fontId="26" fillId="6" borderId="7" xfId="0" applyNumberFormat="1" applyFont="1" applyFill="1" applyBorder="1" applyAlignment="1">
      <alignment horizontal="right" wrapText="1" indent="1"/>
    </xf>
    <xf numFmtId="4" fontId="19" fillId="6" borderId="7" xfId="0" applyNumberFormat="1" applyFont="1" applyFill="1" applyBorder="1" applyAlignment="1">
      <alignment wrapText="1"/>
    </xf>
    <xf numFmtId="4" fontId="46" fillId="6" borderId="7" xfId="0" applyNumberFormat="1" applyFont="1" applyFill="1" applyBorder="1" applyAlignment="1">
      <alignment wrapText="1"/>
    </xf>
    <xf numFmtId="2" fontId="47" fillId="6" borderId="7" xfId="0" applyNumberFormat="1" applyFont="1" applyFill="1" applyBorder="1" applyAlignment="1">
      <alignment horizontal="right" wrapText="1" indent="1"/>
    </xf>
    <xf numFmtId="0" fontId="47" fillId="6" borderId="7" xfId="0" applyFont="1" applyFill="1" applyBorder="1" applyAlignment="1">
      <alignment horizontal="right" wrapText="1" indent="1"/>
    </xf>
    <xf numFmtId="0" fontId="46" fillId="6" borderId="0" xfId="0" applyFont="1" applyFill="1" applyAlignment="1">
      <alignment horizontal="left" indent="1"/>
    </xf>
    <xf numFmtId="4" fontId="18" fillId="13" borderId="7" xfId="0" applyNumberFormat="1" applyFont="1" applyFill="1" applyBorder="1" applyAlignment="1">
      <alignment wrapText="1"/>
    </xf>
    <xf numFmtId="4" fontId="18" fillId="13" borderId="7" xfId="0" applyNumberFormat="1" applyFont="1" applyFill="1" applyBorder="1" applyAlignment="1">
      <alignment horizontal="right" wrapText="1" indent="1"/>
    </xf>
    <xf numFmtId="4" fontId="16" fillId="13" borderId="7" xfId="0" applyNumberFormat="1" applyFont="1" applyFill="1" applyBorder="1" applyAlignment="1">
      <alignment horizontal="right" wrapText="1" indent="1"/>
    </xf>
    <xf numFmtId="2" fontId="30" fillId="13" borderId="7" xfId="0" applyNumberFormat="1" applyFont="1" applyFill="1" applyBorder="1" applyAlignment="1">
      <alignment horizontal="right" wrapText="1" indent="1"/>
    </xf>
    <xf numFmtId="4" fontId="19" fillId="13" borderId="7" xfId="0" applyNumberFormat="1" applyFont="1" applyFill="1" applyBorder="1" applyAlignment="1">
      <alignment wrapText="1"/>
    </xf>
    <xf numFmtId="0" fontId="30" fillId="13" borderId="7" xfId="0" applyFont="1" applyFill="1" applyBorder="1" applyAlignment="1">
      <alignment horizontal="right" wrapText="1" indent="1"/>
    </xf>
    <xf numFmtId="2" fontId="30" fillId="0" borderId="7" xfId="0" applyNumberFormat="1" applyFont="1" applyBorder="1" applyAlignment="1">
      <alignment horizontal="right" wrapText="1" indent="1"/>
    </xf>
    <xf numFmtId="4" fontId="19" fillId="0" borderId="7" xfId="0" applyNumberFormat="1" applyFont="1" applyBorder="1" applyAlignment="1">
      <alignment wrapText="1"/>
    </xf>
    <xf numFmtId="0" fontId="30" fillId="0" borderId="7" xfId="0" applyFont="1" applyBorder="1" applyAlignment="1">
      <alignment horizontal="right" wrapText="1" indent="1"/>
    </xf>
    <xf numFmtId="4" fontId="36" fillId="0" borderId="7" xfId="0" applyNumberFormat="1" applyFont="1" applyBorder="1" applyAlignment="1">
      <alignment horizontal="right" wrapText="1" indent="1"/>
    </xf>
    <xf numFmtId="4" fontId="31" fillId="0" borderId="6" xfId="0" applyNumberFormat="1" applyFont="1" applyBorder="1" applyAlignment="1">
      <alignment horizontal="center" vertical="center" wrapText="1" indent="1"/>
    </xf>
    <xf numFmtId="4" fontId="33" fillId="12" borderId="7" xfId="0" applyNumberFormat="1" applyFont="1" applyFill="1" applyBorder="1" applyAlignment="1">
      <alignment wrapText="1"/>
    </xf>
    <xf numFmtId="4" fontId="33" fillId="12" borderId="7" xfId="0" applyNumberFormat="1" applyFont="1" applyFill="1" applyBorder="1" applyAlignment="1">
      <alignment horizontal="right" wrapText="1" indent="1"/>
    </xf>
    <xf numFmtId="4" fontId="18" fillId="14" borderId="7" xfId="0" applyNumberFormat="1" applyFont="1" applyFill="1" applyBorder="1" applyAlignment="1">
      <alignment wrapText="1"/>
    </xf>
    <xf numFmtId="4" fontId="18" fillId="14" borderId="7" xfId="0" applyNumberFormat="1" applyFont="1" applyFill="1" applyBorder="1" applyAlignment="1">
      <alignment horizontal="right" wrapText="1" indent="1"/>
    </xf>
    <xf numFmtId="4" fontId="18" fillId="15" borderId="7" xfId="0" applyNumberFormat="1" applyFont="1" applyFill="1" applyBorder="1" applyAlignment="1">
      <alignment wrapText="1"/>
    </xf>
    <xf numFmtId="4" fontId="18" fillId="15" borderId="7" xfId="0" applyNumberFormat="1" applyFont="1" applyFill="1" applyBorder="1" applyAlignment="1">
      <alignment horizontal="right" wrapText="1" indent="1"/>
    </xf>
    <xf numFmtId="4" fontId="20" fillId="2" borderId="7" xfId="0" applyNumberFormat="1" applyFont="1" applyFill="1" applyBorder="1" applyAlignment="1">
      <alignment wrapText="1"/>
    </xf>
    <xf numFmtId="4" fontId="20" fillId="2" borderId="7" xfId="0" applyNumberFormat="1" applyFont="1" applyFill="1" applyBorder="1" applyAlignment="1">
      <alignment horizontal="right" wrapText="1" indent="1"/>
    </xf>
    <xf numFmtId="4" fontId="31" fillId="0" borderId="6" xfId="0" applyNumberFormat="1" applyFont="1" applyBorder="1" applyAlignment="1">
      <alignment vertical="center" wrapText="1"/>
    </xf>
    <xf numFmtId="4" fontId="35" fillId="7" borderId="7" xfId="0" applyNumberFormat="1" applyFont="1" applyFill="1" applyBorder="1" applyAlignment="1">
      <alignment wrapText="1"/>
    </xf>
    <xf numFmtId="4" fontId="33" fillId="11" borderId="7" xfId="0" applyNumberFormat="1" applyFont="1" applyFill="1" applyBorder="1" applyAlignment="1">
      <alignment wrapText="1"/>
    </xf>
    <xf numFmtId="4" fontId="11" fillId="13" borderId="7" xfId="0" applyNumberFormat="1" applyFont="1" applyFill="1" applyBorder="1" applyAlignment="1">
      <alignment wrapText="1"/>
    </xf>
    <xf numFmtId="4" fontId="11" fillId="14" borderId="7" xfId="0" applyNumberFormat="1" applyFont="1" applyFill="1" applyBorder="1" applyAlignment="1">
      <alignment wrapText="1"/>
    </xf>
    <xf numFmtId="4" fontId="9" fillId="7" borderId="7" xfId="0" applyNumberFormat="1" applyFont="1" applyFill="1" applyBorder="1" applyAlignment="1">
      <alignment wrapText="1"/>
    </xf>
    <xf numFmtId="4" fontId="11" fillId="15" borderId="7" xfId="0" applyNumberFormat="1" applyFont="1" applyFill="1" applyBorder="1" applyAlignment="1">
      <alignment wrapText="1"/>
    </xf>
    <xf numFmtId="4" fontId="9" fillId="2" borderId="7" xfId="0" applyNumberFormat="1" applyFont="1" applyFill="1" applyBorder="1" applyAlignment="1">
      <alignment wrapText="1"/>
    </xf>
    <xf numFmtId="4" fontId="34" fillId="0" borderId="0" xfId="0" applyNumberFormat="1" applyFont="1"/>
    <xf numFmtId="4" fontId="31" fillId="0" borderId="6" xfId="0" applyNumberFormat="1" applyFont="1" applyBorder="1" applyAlignment="1">
      <alignment horizontal="right" vertical="center" wrapText="1" indent="1"/>
    </xf>
    <xf numFmtId="4" fontId="34" fillId="7" borderId="7" xfId="0" applyNumberFormat="1" applyFont="1" applyFill="1" applyBorder="1" applyAlignment="1">
      <alignment horizontal="right" wrapText="1" indent="1"/>
    </xf>
    <xf numFmtId="4" fontId="34" fillId="2" borderId="7" xfId="0" applyNumberFormat="1" applyFont="1" applyFill="1" applyBorder="1" applyAlignment="1">
      <alignment horizontal="right" wrapText="1" indent="1"/>
    </xf>
    <xf numFmtId="4" fontId="34" fillId="0" borderId="0" xfId="0" applyNumberFormat="1" applyFont="1" applyAlignment="1">
      <alignment horizontal="right" indent="1"/>
    </xf>
    <xf numFmtId="4" fontId="11" fillId="13" borderId="7" xfId="0" applyNumberFormat="1" applyFont="1" applyFill="1" applyBorder="1" applyAlignment="1">
      <alignment horizontal="right" wrapText="1" indent="1"/>
    </xf>
    <xf numFmtId="4" fontId="11" fillId="14" borderId="7" xfId="0" applyNumberFormat="1" applyFont="1" applyFill="1" applyBorder="1" applyAlignment="1">
      <alignment horizontal="right" wrapText="1" indent="1"/>
    </xf>
    <xf numFmtId="4" fontId="11" fillId="2" borderId="7" xfId="0" applyNumberFormat="1" applyFont="1" applyFill="1" applyBorder="1" applyAlignment="1">
      <alignment horizontal="right" wrapText="1" indent="1"/>
    </xf>
    <xf numFmtId="4" fontId="11" fillId="15" borderId="7" xfId="0" applyNumberFormat="1" applyFont="1" applyFill="1" applyBorder="1" applyAlignment="1">
      <alignment horizontal="right" wrapText="1" indent="1"/>
    </xf>
    <xf numFmtId="4" fontId="11" fillId="9" borderId="7" xfId="0" applyNumberFormat="1" applyFont="1" applyFill="1" applyBorder="1" applyAlignment="1">
      <alignment horizontal="right" wrapText="1" indent="1"/>
    </xf>
    <xf numFmtId="0" fontId="38" fillId="0" borderId="0" xfId="0" applyFont="1" applyAlignment="1">
      <alignment horizontal="left" indent="1"/>
    </xf>
    <xf numFmtId="0" fontId="37" fillId="7" borderId="7" xfId="0" applyFont="1" applyFill="1" applyBorder="1" applyAlignment="1">
      <alignment horizontal="left" wrapText="1" indent="1"/>
    </xf>
    <xf numFmtId="4" fontId="37" fillId="7" borderId="7" xfId="0" applyNumberFormat="1" applyFont="1" applyFill="1" applyBorder="1" applyAlignment="1">
      <alignment wrapText="1"/>
    </xf>
    <xf numFmtId="4" fontId="35" fillId="0" borderId="7" xfId="0" applyNumberFormat="1" applyFont="1" applyBorder="1" applyAlignment="1">
      <alignment horizontal="right" wrapText="1" indent="1"/>
    </xf>
    <xf numFmtId="2" fontId="48" fillId="0" borderId="7" xfId="0" applyNumberFormat="1" applyFont="1" applyBorder="1" applyAlignment="1">
      <alignment horizontal="right" wrapText="1" indent="1"/>
    </xf>
    <xf numFmtId="4" fontId="35" fillId="7" borderId="7" xfId="0" applyNumberFormat="1" applyFont="1" applyFill="1" applyBorder="1" applyAlignment="1">
      <alignment horizontal="right" wrapText="1" indent="1"/>
    </xf>
    <xf numFmtId="0" fontId="38" fillId="7" borderId="0" xfId="0" applyFont="1" applyFill="1" applyAlignment="1">
      <alignment horizontal="left" indent="1"/>
    </xf>
    <xf numFmtId="0" fontId="33" fillId="11" borderId="7" xfId="0" applyFont="1" applyFill="1" applyBorder="1" applyAlignment="1">
      <alignment horizontal="left" wrapText="1" indent="1"/>
    </xf>
    <xf numFmtId="4" fontId="33" fillId="11" borderId="7" xfId="0" applyNumberFormat="1" applyFont="1" applyFill="1" applyBorder="1" applyAlignment="1">
      <alignment horizontal="right" wrapText="1" indent="1"/>
    </xf>
    <xf numFmtId="4" fontId="11" fillId="0" borderId="7" xfId="0" applyNumberFormat="1" applyFont="1" applyBorder="1" applyAlignment="1">
      <alignment horizontal="right" wrapText="1" indent="1"/>
    </xf>
    <xf numFmtId="2" fontId="10" fillId="0" borderId="7" xfId="0" applyNumberFormat="1" applyFont="1" applyBorder="1" applyAlignment="1">
      <alignment horizontal="right" wrapText="1" indent="1"/>
    </xf>
    <xf numFmtId="0" fontId="38" fillId="2" borderId="0" xfId="0" applyFont="1" applyFill="1" applyAlignment="1">
      <alignment horizontal="left" indent="1"/>
    </xf>
    <xf numFmtId="4" fontId="40" fillId="0" borderId="0" xfId="0" applyNumberFormat="1" applyFont="1"/>
    <xf numFmtId="4" fontId="40" fillId="0" borderId="0" xfId="0" applyNumberFormat="1" applyFont="1" applyAlignment="1">
      <alignment horizontal="left" indent="1"/>
    </xf>
    <xf numFmtId="4" fontId="34" fillId="0" borderId="0" xfId="0" applyNumberFormat="1" applyFont="1" applyAlignment="1">
      <alignment horizontal="left" indent="1"/>
    </xf>
    <xf numFmtId="2" fontId="32" fillId="0" borderId="0" xfId="0" applyNumberFormat="1" applyFont="1" applyAlignment="1">
      <alignment horizontal="left" indent="1"/>
    </xf>
    <xf numFmtId="2" fontId="49" fillId="15" borderId="7" xfId="0" applyNumberFormat="1" applyFont="1" applyFill="1" applyBorder="1" applyAlignment="1">
      <alignment horizontal="right" wrapText="1" indent="1"/>
    </xf>
    <xf numFmtId="4" fontId="31" fillId="15" borderId="7" xfId="0" applyNumberFormat="1" applyFont="1" applyFill="1" applyBorder="1" applyAlignment="1">
      <alignment horizontal="right" wrapText="1" indent="1"/>
    </xf>
    <xf numFmtId="0" fontId="15" fillId="15" borderId="0" xfId="0" applyFont="1" applyFill="1" applyAlignment="1">
      <alignment horizontal="left" indent="1"/>
    </xf>
    <xf numFmtId="2" fontId="49" fillId="14" borderId="7" xfId="0" applyNumberFormat="1" applyFont="1" applyFill="1" applyBorder="1" applyAlignment="1">
      <alignment horizontal="right" wrapText="1" indent="1"/>
    </xf>
    <xf numFmtId="4" fontId="31" fillId="14" borderId="7" xfId="0" applyNumberFormat="1" applyFont="1" applyFill="1" applyBorder="1" applyAlignment="1">
      <alignment horizontal="right" wrapText="1" indent="1"/>
    </xf>
    <xf numFmtId="0" fontId="15" fillId="14" borderId="0" xfId="0" applyFont="1" applyFill="1" applyAlignment="1">
      <alignment horizontal="left" indent="1"/>
    </xf>
    <xf numFmtId="2" fontId="49" fillId="13" borderId="7" xfId="0" applyNumberFormat="1" applyFont="1" applyFill="1" applyBorder="1" applyAlignment="1">
      <alignment horizontal="right" wrapText="1" indent="1"/>
    </xf>
    <xf numFmtId="4" fontId="31" fillId="13" borderId="7" xfId="0" applyNumberFormat="1" applyFont="1" applyFill="1" applyBorder="1" applyAlignment="1">
      <alignment horizontal="right" wrapText="1" indent="1"/>
    </xf>
    <xf numFmtId="0" fontId="15" fillId="13" borderId="0" xfId="0" applyFont="1" applyFill="1" applyAlignment="1">
      <alignment horizontal="left" indent="1"/>
    </xf>
    <xf numFmtId="2" fontId="50" fillId="12" borderId="7" xfId="0" applyNumberFormat="1" applyFont="1" applyFill="1" applyBorder="1" applyAlignment="1">
      <alignment horizontal="right" wrapText="1" indent="1"/>
    </xf>
    <xf numFmtId="4" fontId="51" fillId="12" borderId="7" xfId="0" applyNumberFormat="1" applyFont="1" applyFill="1" applyBorder="1" applyAlignment="1">
      <alignment horizontal="right" wrapText="1" indent="1"/>
    </xf>
    <xf numFmtId="0" fontId="51" fillId="12" borderId="0" xfId="0" applyFont="1" applyFill="1" applyAlignment="1">
      <alignment horizontal="left" indent="1"/>
    </xf>
    <xf numFmtId="2" fontId="50" fillId="11" borderId="7" xfId="0" applyNumberFormat="1" applyFont="1" applyFill="1" applyBorder="1" applyAlignment="1">
      <alignment horizontal="right" wrapText="1" indent="1"/>
    </xf>
    <xf numFmtId="4" fontId="51" fillId="11" borderId="7" xfId="0" applyNumberFormat="1" applyFont="1" applyFill="1" applyBorder="1" applyAlignment="1">
      <alignment horizontal="right" wrapText="1" indent="1"/>
    </xf>
    <xf numFmtId="0" fontId="51" fillId="11" borderId="0" xfId="0" applyFont="1" applyFill="1" applyAlignment="1">
      <alignment horizontal="left" indent="1"/>
    </xf>
    <xf numFmtId="0" fontId="5" fillId="0" borderId="0" xfId="0" applyFont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11" fillId="3" borderId="1" xfId="0" applyFont="1" applyFill="1" applyBorder="1" applyAlignment="1">
      <alignment horizontal="left" vertical="center" wrapText="1"/>
    </xf>
    <xf numFmtId="0" fontId="9" fillId="3" borderId="2" xfId="0" applyFont="1" applyFill="1" applyBorder="1" applyAlignment="1">
      <alignment vertical="center" wrapText="1"/>
    </xf>
    <xf numFmtId="0" fontId="9" fillId="3" borderId="2" xfId="0" applyFont="1" applyFill="1" applyBorder="1" applyAlignment="1">
      <alignment vertical="center"/>
    </xf>
    <xf numFmtId="0" fontId="11" fillId="0" borderId="1" xfId="0" applyFont="1" applyBorder="1" applyAlignment="1">
      <alignment horizontal="left" vertical="center" wrapText="1"/>
    </xf>
    <xf numFmtId="0" fontId="9" fillId="0" borderId="2" xfId="0" applyFont="1" applyBorder="1" applyAlignment="1">
      <alignment vertical="center" wrapText="1"/>
    </xf>
    <xf numFmtId="0" fontId="9" fillId="0" borderId="2" xfId="0" applyFont="1" applyBorder="1" applyAlignment="1">
      <alignment vertical="center"/>
    </xf>
    <xf numFmtId="0" fontId="11" fillId="0" borderId="1" xfId="0" quotePrefix="1" applyFont="1" applyBorder="1" applyAlignment="1">
      <alignment horizontal="left" vertical="center"/>
    </xf>
    <xf numFmtId="0" fontId="11" fillId="3" borderId="1" xfId="0" quotePrefix="1" applyFont="1" applyFill="1" applyBorder="1" applyAlignment="1">
      <alignment horizontal="left" vertical="center" wrapText="1"/>
    </xf>
    <xf numFmtId="0" fontId="11" fillId="0" borderId="1" xfId="0" quotePrefix="1" applyFont="1" applyBorder="1" applyAlignment="1">
      <alignment horizontal="left" vertical="center" wrapText="1"/>
    </xf>
    <xf numFmtId="0" fontId="13" fillId="0" borderId="0" xfId="0" applyFont="1" applyAlignment="1">
      <alignment wrapText="1"/>
    </xf>
    <xf numFmtId="0" fontId="6" fillId="4" borderId="1" xfId="0" applyFont="1" applyFill="1" applyBorder="1" applyAlignment="1">
      <alignment horizontal="left" vertical="center" wrapText="1"/>
    </xf>
    <xf numFmtId="0" fontId="6" fillId="4" borderId="2" xfId="0" applyFont="1" applyFill="1" applyBorder="1" applyAlignment="1">
      <alignment horizontal="left" vertical="center" wrapText="1"/>
    </xf>
    <xf numFmtId="0" fontId="6" fillId="4" borderId="4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horizontal="left" vertical="center" wrapText="1"/>
    </xf>
    <xf numFmtId="0" fontId="6" fillId="3" borderId="4" xfId="0" applyFont="1" applyFill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  <xf numFmtId="4" fontId="11" fillId="0" borderId="7" xfId="0" applyNumberFormat="1" applyFont="1" applyFill="1" applyBorder="1" applyAlignment="1">
      <alignment horizontal="right" wrapText="1" indent="1"/>
    </xf>
    <xf numFmtId="2" fontId="49" fillId="0" borderId="7" xfId="0" applyNumberFormat="1" applyFont="1" applyFill="1" applyBorder="1" applyAlignment="1">
      <alignment horizontal="right" wrapText="1" indent="1"/>
    </xf>
    <xf numFmtId="4" fontId="34" fillId="0" borderId="7" xfId="0" applyNumberFormat="1" applyFont="1" applyFill="1" applyBorder="1" applyAlignment="1">
      <alignment horizontal="right" wrapText="1" indent="1"/>
    </xf>
    <xf numFmtId="0" fontId="18" fillId="16" borderId="7" xfId="0" applyFont="1" applyFill="1" applyBorder="1" applyAlignment="1">
      <alignment horizontal="left" wrapText="1" indent="1"/>
    </xf>
    <xf numFmtId="4" fontId="18" fillId="16" borderId="7" xfId="0" applyNumberFormat="1" applyFont="1" applyFill="1" applyBorder="1" applyAlignment="1">
      <alignment horizontal="right" wrapText="1" indent="1"/>
    </xf>
    <xf numFmtId="4" fontId="11" fillId="16" borderId="7" xfId="0" applyNumberFormat="1" applyFont="1" applyFill="1" applyBorder="1" applyAlignment="1">
      <alignment horizontal="right" wrapText="1" indent="1"/>
    </xf>
    <xf numFmtId="2" fontId="49" fillId="16" borderId="7" xfId="0" applyNumberFormat="1" applyFont="1" applyFill="1" applyBorder="1" applyAlignment="1">
      <alignment horizontal="right" wrapText="1" indent="1"/>
    </xf>
    <xf numFmtId="4" fontId="34" fillId="16" borderId="7" xfId="0" applyNumberFormat="1" applyFont="1" applyFill="1" applyBorder="1" applyAlignment="1">
      <alignment horizontal="right" wrapText="1" indent="1"/>
    </xf>
    <xf numFmtId="0" fontId="19" fillId="16" borderId="0" xfId="0" applyFont="1" applyFill="1" applyAlignment="1">
      <alignment horizontal="left" indent="1"/>
    </xf>
    <xf numFmtId="4" fontId="20" fillId="0" borderId="7" xfId="0" applyNumberFormat="1" applyFont="1" applyFill="1" applyBorder="1" applyAlignment="1">
      <alignment horizontal="right" wrapText="1" indent="1"/>
    </xf>
    <xf numFmtId="2" fontId="26" fillId="0" borderId="7" xfId="0" applyNumberFormat="1" applyFont="1" applyFill="1" applyBorder="1" applyAlignment="1">
      <alignment horizontal="right" wrapText="1" indent="1"/>
    </xf>
    <xf numFmtId="4" fontId="20" fillId="0" borderId="7" xfId="0" applyNumberFormat="1" applyFont="1" applyFill="1" applyBorder="1" applyAlignment="1">
      <alignment wrapText="1"/>
    </xf>
    <xf numFmtId="4" fontId="19" fillId="0" borderId="7" xfId="0" applyNumberFormat="1" applyFont="1" applyFill="1" applyBorder="1" applyAlignment="1">
      <alignment wrapText="1"/>
    </xf>
    <xf numFmtId="0" fontId="26" fillId="0" borderId="7" xfId="0" applyFont="1" applyFill="1" applyBorder="1" applyAlignment="1">
      <alignment horizontal="right" wrapText="1" indent="1"/>
    </xf>
    <xf numFmtId="0" fontId="20" fillId="0" borderId="7" xfId="0" applyFont="1" applyFill="1" applyBorder="1" applyAlignment="1">
      <alignment horizontal="left" wrapText="1" indent="1"/>
    </xf>
    <xf numFmtId="4" fontId="18" fillId="0" borderId="7" xfId="0" applyNumberFormat="1" applyFont="1" applyFill="1" applyBorder="1" applyAlignment="1">
      <alignment horizontal="right" wrapText="1" indent="1"/>
    </xf>
    <xf numFmtId="0" fontId="19" fillId="0" borderId="0" xfId="0" applyFont="1" applyFill="1" applyAlignment="1">
      <alignment horizontal="left" indent="1"/>
    </xf>
    <xf numFmtId="4" fontId="19" fillId="0" borderId="0" xfId="0" applyNumberFormat="1" applyFont="1" applyFill="1"/>
    <xf numFmtId="0" fontId="18" fillId="17" borderId="7" xfId="0" applyFont="1" applyFill="1" applyBorder="1" applyAlignment="1">
      <alignment horizontal="left" wrapText="1" indent="1"/>
    </xf>
    <xf numFmtId="4" fontId="18" fillId="17" borderId="7" xfId="0" applyNumberFormat="1" applyFont="1" applyFill="1" applyBorder="1" applyAlignment="1">
      <alignment wrapText="1"/>
    </xf>
    <xf numFmtId="4" fontId="18" fillId="17" borderId="7" xfId="0" applyNumberFormat="1" applyFont="1" applyFill="1" applyBorder="1" applyAlignment="1">
      <alignment horizontal="right" wrapText="1" indent="1"/>
    </xf>
    <xf numFmtId="2" fontId="26" fillId="17" borderId="7" xfId="0" applyNumberFormat="1" applyFont="1" applyFill="1" applyBorder="1" applyAlignment="1">
      <alignment horizontal="right" wrapText="1" indent="1"/>
    </xf>
    <xf numFmtId="4" fontId="19" fillId="17" borderId="7" xfId="0" applyNumberFormat="1" applyFont="1" applyFill="1" applyBorder="1" applyAlignment="1">
      <alignment wrapText="1"/>
    </xf>
    <xf numFmtId="0" fontId="26" fillId="17" borderId="7" xfId="0" applyFont="1" applyFill="1" applyBorder="1" applyAlignment="1">
      <alignment horizontal="right" wrapText="1" indent="1"/>
    </xf>
    <xf numFmtId="0" fontId="19" fillId="17" borderId="0" xfId="0" applyFont="1" applyFill="1" applyAlignment="1">
      <alignment horizontal="left" indent="1"/>
    </xf>
    <xf numFmtId="4" fontId="20" fillId="17" borderId="7" xfId="0" applyNumberFormat="1" applyFont="1" applyFill="1" applyBorder="1" applyAlignment="1">
      <alignment horizontal="right" wrapText="1" indent="1"/>
    </xf>
    <xf numFmtId="4" fontId="20" fillId="17" borderId="7" xfId="0" applyNumberFormat="1" applyFont="1" applyFill="1" applyBorder="1" applyAlignment="1">
      <alignment wrapText="1"/>
    </xf>
    <xf numFmtId="2" fontId="47" fillId="17" borderId="7" xfId="0" applyNumberFormat="1" applyFont="1" applyFill="1" applyBorder="1" applyAlignment="1">
      <alignment horizontal="right" wrapText="1" indent="1"/>
    </xf>
    <xf numFmtId="4" fontId="46" fillId="17" borderId="7" xfId="0" applyNumberFormat="1" applyFont="1" applyFill="1" applyBorder="1" applyAlignment="1">
      <alignment wrapText="1"/>
    </xf>
    <xf numFmtId="0" fontId="47" fillId="17" borderId="7" xfId="0" applyFont="1" applyFill="1" applyBorder="1" applyAlignment="1">
      <alignment horizontal="right" wrapText="1" indent="1"/>
    </xf>
    <xf numFmtId="0" fontId="46" fillId="17" borderId="0" xfId="0" applyFont="1" applyFill="1" applyAlignment="1">
      <alignment horizontal="left" indent="1"/>
    </xf>
    <xf numFmtId="0" fontId="16" fillId="18" borderId="7" xfId="0" applyFont="1" applyFill="1" applyBorder="1" applyAlignment="1">
      <alignment horizontal="left" wrapText="1" indent="1"/>
    </xf>
    <xf numFmtId="4" fontId="16" fillId="18" borderId="7" xfId="0" applyNumberFormat="1" applyFont="1" applyFill="1" applyBorder="1" applyAlignment="1">
      <alignment wrapText="1"/>
    </xf>
    <xf numFmtId="4" fontId="18" fillId="18" borderId="7" xfId="0" applyNumberFormat="1" applyFont="1" applyFill="1" applyBorder="1" applyAlignment="1">
      <alignment horizontal="right" wrapText="1" indent="1"/>
    </xf>
    <xf numFmtId="2" fontId="26" fillId="18" borderId="7" xfId="0" applyNumberFormat="1" applyFont="1" applyFill="1" applyBorder="1" applyAlignment="1">
      <alignment horizontal="right" wrapText="1" indent="1"/>
    </xf>
    <xf numFmtId="4" fontId="17" fillId="18" borderId="7" xfId="0" applyNumberFormat="1" applyFont="1" applyFill="1" applyBorder="1" applyAlignment="1">
      <alignment wrapText="1"/>
    </xf>
    <xf numFmtId="0" fontId="26" fillId="18" borderId="7" xfId="0" applyFont="1" applyFill="1" applyBorder="1" applyAlignment="1">
      <alignment horizontal="right" wrapText="1" indent="1"/>
    </xf>
    <xf numFmtId="0" fontId="19" fillId="18" borderId="0" xfId="0" applyFont="1" applyFill="1" applyAlignment="1">
      <alignment horizontal="left" indent="1"/>
    </xf>
    <xf numFmtId="4" fontId="36" fillId="18" borderId="7" xfId="0" applyNumberFormat="1" applyFont="1" applyFill="1" applyBorder="1" applyAlignment="1">
      <alignment wrapText="1"/>
    </xf>
    <xf numFmtId="4" fontId="45" fillId="18" borderId="7" xfId="0" applyNumberFormat="1" applyFont="1" applyFill="1" applyBorder="1" applyAlignment="1">
      <alignment wrapText="1"/>
    </xf>
    <xf numFmtId="0" fontId="38" fillId="18" borderId="0" xfId="0" applyFont="1" applyFill="1" applyAlignment="1">
      <alignment horizontal="left" indent="1"/>
    </xf>
    <xf numFmtId="4" fontId="16" fillId="18" borderId="7" xfId="0" applyNumberFormat="1" applyFont="1" applyFill="1" applyBorder="1" applyAlignment="1">
      <alignment horizontal="left" wrapText="1" indent="1"/>
    </xf>
    <xf numFmtId="0" fontId="30" fillId="18" borderId="7" xfId="0" applyFont="1" applyFill="1" applyBorder="1" applyAlignment="1">
      <alignment horizontal="left" wrapText="1" indent="1"/>
    </xf>
    <xf numFmtId="2" fontId="30" fillId="18" borderId="7" xfId="0" applyNumberFormat="1" applyFont="1" applyFill="1" applyBorder="1" applyAlignment="1">
      <alignment horizontal="left" wrapText="1" inden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4"/>
  <sheetViews>
    <sheetView topLeftCell="A4" workbookViewId="0">
      <selection activeCell="A34" sqref="A34"/>
    </sheetView>
  </sheetViews>
  <sheetFormatPr defaultRowHeight="14.4" x14ac:dyDescent="0.3"/>
  <cols>
    <col min="5" max="10" width="25.33203125" customWidth="1"/>
  </cols>
  <sheetData>
    <row r="1" spans="1:10" ht="42" customHeight="1" x14ac:dyDescent="0.3">
      <c r="A1" s="188" t="s">
        <v>118</v>
      </c>
      <c r="B1" s="188"/>
      <c r="C1" s="188"/>
      <c r="D1" s="188"/>
      <c r="E1" s="188"/>
      <c r="F1" s="188"/>
      <c r="G1" s="188"/>
      <c r="H1" s="188"/>
      <c r="I1" s="188"/>
      <c r="J1" s="188"/>
    </row>
    <row r="2" spans="1:10" ht="18" customHeight="1" x14ac:dyDescent="0.3">
      <c r="A2" s="5"/>
      <c r="B2" s="5"/>
      <c r="C2" s="5"/>
      <c r="D2" s="5"/>
      <c r="E2" s="5"/>
      <c r="F2" s="5"/>
      <c r="G2" s="5"/>
      <c r="H2" s="5"/>
      <c r="I2" s="5"/>
      <c r="J2" s="5"/>
    </row>
    <row r="3" spans="1:10" ht="15.6" x14ac:dyDescent="0.3">
      <c r="A3" s="188" t="s">
        <v>20</v>
      </c>
      <c r="B3" s="188"/>
      <c r="C3" s="188"/>
      <c r="D3" s="188"/>
      <c r="E3" s="188"/>
      <c r="F3" s="188"/>
      <c r="G3" s="188"/>
      <c r="H3" s="188"/>
      <c r="I3" s="189"/>
      <c r="J3" s="189"/>
    </row>
    <row r="4" spans="1:10" ht="17.399999999999999" x14ac:dyDescent="0.3">
      <c r="A4" s="5"/>
      <c r="B4" s="5"/>
      <c r="C4" s="5"/>
      <c r="D4" s="5"/>
      <c r="E4" s="5"/>
      <c r="F4" s="5"/>
      <c r="G4" s="5"/>
      <c r="H4" s="5"/>
      <c r="I4" s="6"/>
      <c r="J4" s="6"/>
    </row>
    <row r="5" spans="1:10" ht="18" customHeight="1" x14ac:dyDescent="0.3">
      <c r="A5" s="188" t="s">
        <v>25</v>
      </c>
      <c r="B5" s="199"/>
      <c r="C5" s="199"/>
      <c r="D5" s="199"/>
      <c r="E5" s="199"/>
      <c r="F5" s="199"/>
      <c r="G5" s="199"/>
      <c r="H5" s="199"/>
      <c r="I5" s="199"/>
      <c r="J5" s="199"/>
    </row>
    <row r="6" spans="1:10" ht="17.399999999999999" x14ac:dyDescent="0.3">
      <c r="A6" s="1"/>
      <c r="B6" s="2"/>
      <c r="C6" s="2"/>
      <c r="D6" s="2"/>
      <c r="E6" s="7"/>
      <c r="F6" s="8"/>
      <c r="G6" s="8"/>
      <c r="H6" s="8"/>
      <c r="I6" s="8"/>
      <c r="J6" s="37" t="s">
        <v>117</v>
      </c>
    </row>
    <row r="7" spans="1:10" ht="26.4" x14ac:dyDescent="0.3">
      <c r="A7" s="27"/>
      <c r="B7" s="28"/>
      <c r="C7" s="28"/>
      <c r="D7" s="29"/>
      <c r="E7" s="30"/>
      <c r="F7" s="4" t="s">
        <v>27</v>
      </c>
      <c r="G7" s="4" t="s">
        <v>28</v>
      </c>
      <c r="H7" s="4" t="s">
        <v>30</v>
      </c>
      <c r="I7" s="4" t="s">
        <v>31</v>
      </c>
      <c r="J7" s="4" t="s">
        <v>32</v>
      </c>
    </row>
    <row r="8" spans="1:10" x14ac:dyDescent="0.3">
      <c r="A8" s="190" t="s">
        <v>0</v>
      </c>
      <c r="B8" s="191"/>
      <c r="C8" s="191"/>
      <c r="D8" s="191"/>
      <c r="E8" s="192"/>
      <c r="F8" s="40">
        <f>F9+F10</f>
        <v>6268722</v>
      </c>
      <c r="G8" s="40">
        <f>G9+G10</f>
        <v>6783500</v>
      </c>
      <c r="H8" s="40">
        <f>H9+H10</f>
        <v>1066945</v>
      </c>
      <c r="I8" s="40">
        <f>I9+I10</f>
        <v>1066945</v>
      </c>
      <c r="J8" s="40">
        <f>J9+J10</f>
        <v>1066945</v>
      </c>
    </row>
    <row r="9" spans="1:10" x14ac:dyDescent="0.3">
      <c r="A9" s="193" t="s">
        <v>1</v>
      </c>
      <c r="B9" s="194"/>
      <c r="C9" s="194"/>
      <c r="D9" s="194"/>
      <c r="E9" s="195"/>
      <c r="F9" s="41">
        <v>6258122</v>
      </c>
      <c r="G9" s="41">
        <v>6767500</v>
      </c>
      <c r="H9" s="41">
        <v>1064845</v>
      </c>
      <c r="I9" s="41">
        <v>1064445</v>
      </c>
      <c r="J9" s="41">
        <v>1064445</v>
      </c>
    </row>
    <row r="10" spans="1:10" x14ac:dyDescent="0.3">
      <c r="A10" s="196" t="s">
        <v>2</v>
      </c>
      <c r="B10" s="195"/>
      <c r="C10" s="195"/>
      <c r="D10" s="195"/>
      <c r="E10" s="195"/>
      <c r="F10" s="41">
        <v>10600</v>
      </c>
      <c r="G10" s="41">
        <v>16000</v>
      </c>
      <c r="H10" s="41">
        <v>2100</v>
      </c>
      <c r="I10" s="41">
        <v>2500</v>
      </c>
      <c r="J10" s="41">
        <v>2500</v>
      </c>
    </row>
    <row r="11" spans="1:10" x14ac:dyDescent="0.3">
      <c r="A11" s="38" t="s">
        <v>3</v>
      </c>
      <c r="B11" s="39"/>
      <c r="C11" s="39"/>
      <c r="D11" s="39"/>
      <c r="E11" s="39"/>
      <c r="F11" s="40">
        <f>F12+F13</f>
        <v>5937668</v>
      </c>
      <c r="G11" s="40">
        <f>G12+G13</f>
        <v>6783500</v>
      </c>
      <c r="H11" s="40">
        <f>H12+H13</f>
        <v>1066945</v>
      </c>
      <c r="I11" s="40">
        <f>I12+I13</f>
        <v>1066945</v>
      </c>
      <c r="J11" s="40">
        <f>J12+J13</f>
        <v>1066945</v>
      </c>
    </row>
    <row r="12" spans="1:10" x14ac:dyDescent="0.3">
      <c r="A12" s="198" t="s">
        <v>4</v>
      </c>
      <c r="B12" s="194"/>
      <c r="C12" s="194"/>
      <c r="D12" s="194"/>
      <c r="E12" s="194"/>
      <c r="F12" s="41">
        <v>5851268</v>
      </c>
      <c r="G12" s="41">
        <v>6557500</v>
      </c>
      <c r="H12" s="41">
        <v>1046922</v>
      </c>
      <c r="I12" s="41">
        <v>1046572</v>
      </c>
      <c r="J12" s="44">
        <v>1046572</v>
      </c>
    </row>
    <row r="13" spans="1:10" x14ac:dyDescent="0.3">
      <c r="A13" s="196" t="s">
        <v>5</v>
      </c>
      <c r="B13" s="195"/>
      <c r="C13" s="195"/>
      <c r="D13" s="195"/>
      <c r="E13" s="195"/>
      <c r="F13" s="41">
        <v>86400</v>
      </c>
      <c r="G13" s="41">
        <v>226000</v>
      </c>
      <c r="H13" s="41">
        <v>20023</v>
      </c>
      <c r="I13" s="41">
        <v>20373</v>
      </c>
      <c r="J13" s="44">
        <v>20373</v>
      </c>
    </row>
    <row r="14" spans="1:10" x14ac:dyDescent="0.3">
      <c r="A14" s="197" t="s">
        <v>6</v>
      </c>
      <c r="B14" s="191"/>
      <c r="C14" s="191"/>
      <c r="D14" s="191"/>
      <c r="E14" s="191"/>
      <c r="F14" s="40">
        <f>F8-F11</f>
        <v>331054</v>
      </c>
      <c r="G14" s="40">
        <f>G8-G11</f>
        <v>0</v>
      </c>
      <c r="H14" s="43">
        <f>H8-H11</f>
        <v>0</v>
      </c>
      <c r="I14" s="43">
        <v>0</v>
      </c>
      <c r="J14" s="43">
        <f>J8-J11</f>
        <v>0</v>
      </c>
    </row>
    <row r="15" spans="1:10" ht="17.399999999999999" x14ac:dyDescent="0.3">
      <c r="A15" s="5"/>
      <c r="B15" s="9"/>
      <c r="C15" s="9"/>
      <c r="D15" s="9"/>
      <c r="E15" s="9"/>
      <c r="F15" s="9"/>
      <c r="G15" s="9"/>
      <c r="H15" s="3"/>
      <c r="I15" s="3"/>
      <c r="J15" s="3"/>
    </row>
    <row r="16" spans="1:10" ht="18" customHeight="1" x14ac:dyDescent="0.3">
      <c r="A16" s="188" t="s">
        <v>26</v>
      </c>
      <c r="B16" s="199"/>
      <c r="C16" s="199"/>
      <c r="D16" s="199"/>
      <c r="E16" s="199"/>
      <c r="F16" s="199"/>
      <c r="G16" s="199"/>
      <c r="H16" s="199"/>
      <c r="I16" s="199"/>
      <c r="J16" s="199"/>
    </row>
    <row r="17" spans="1:10" ht="17.399999999999999" x14ac:dyDescent="0.3">
      <c r="A17" s="5"/>
      <c r="B17" s="9"/>
      <c r="C17" s="9"/>
      <c r="D17" s="9"/>
      <c r="E17" s="9"/>
      <c r="F17" s="9"/>
      <c r="G17" s="9"/>
      <c r="H17" s="3"/>
      <c r="I17" s="3"/>
      <c r="J17" s="3"/>
    </row>
    <row r="18" spans="1:10" ht="26.4" x14ac:dyDescent="0.3">
      <c r="A18" s="27"/>
      <c r="B18" s="28"/>
      <c r="C18" s="28"/>
      <c r="D18" s="29"/>
      <c r="E18" s="30"/>
      <c r="F18" s="4" t="s">
        <v>12</v>
      </c>
      <c r="G18" s="4" t="s">
        <v>13</v>
      </c>
      <c r="H18" s="4" t="s">
        <v>30</v>
      </c>
      <c r="I18" s="4" t="s">
        <v>31</v>
      </c>
      <c r="J18" s="4" t="s">
        <v>32</v>
      </c>
    </row>
    <row r="19" spans="1:10" ht="15.75" customHeight="1" x14ac:dyDescent="0.3">
      <c r="A19" s="193" t="s">
        <v>8</v>
      </c>
      <c r="B19" s="206"/>
      <c r="C19" s="206"/>
      <c r="D19" s="206"/>
      <c r="E19" s="207"/>
      <c r="F19" s="32">
        <v>0</v>
      </c>
      <c r="G19" s="32">
        <v>0</v>
      </c>
      <c r="H19" s="32">
        <v>0</v>
      </c>
      <c r="I19" s="32">
        <v>0</v>
      </c>
      <c r="J19" s="32">
        <v>0</v>
      </c>
    </row>
    <row r="20" spans="1:10" x14ac:dyDescent="0.3">
      <c r="A20" s="193" t="s">
        <v>9</v>
      </c>
      <c r="B20" s="194"/>
      <c r="C20" s="194"/>
      <c r="D20" s="194"/>
      <c r="E20" s="194"/>
      <c r="F20" s="32">
        <v>0</v>
      </c>
      <c r="G20" s="32">
        <v>0</v>
      </c>
      <c r="H20" s="32">
        <v>0</v>
      </c>
      <c r="I20" s="32">
        <v>0</v>
      </c>
      <c r="J20" s="32">
        <v>0</v>
      </c>
    </row>
    <row r="21" spans="1:10" x14ac:dyDescent="0.3">
      <c r="A21" s="197" t="s">
        <v>10</v>
      </c>
      <c r="B21" s="191"/>
      <c r="C21" s="191"/>
      <c r="D21" s="191"/>
      <c r="E21" s="191"/>
      <c r="F21" s="31">
        <v>0</v>
      </c>
      <c r="G21" s="31">
        <v>0</v>
      </c>
      <c r="H21" s="31">
        <v>0</v>
      </c>
      <c r="I21" s="31">
        <v>0</v>
      </c>
      <c r="J21" s="31">
        <v>0</v>
      </c>
    </row>
    <row r="22" spans="1:10" ht="17.399999999999999" x14ac:dyDescent="0.3">
      <c r="A22" s="24"/>
      <c r="B22" s="9"/>
      <c r="C22" s="9"/>
      <c r="D22" s="9"/>
      <c r="E22" s="9"/>
      <c r="F22" s="9"/>
      <c r="G22" s="9"/>
      <c r="H22" s="3"/>
      <c r="I22" s="3"/>
      <c r="J22" s="3"/>
    </row>
    <row r="23" spans="1:10" ht="18" customHeight="1" x14ac:dyDescent="0.3">
      <c r="A23" s="188" t="s">
        <v>33</v>
      </c>
      <c r="B23" s="199"/>
      <c r="C23" s="199"/>
      <c r="D23" s="199"/>
      <c r="E23" s="199"/>
      <c r="F23" s="199"/>
      <c r="G23" s="199"/>
      <c r="H23" s="199"/>
      <c r="I23" s="199"/>
      <c r="J23" s="199"/>
    </row>
    <row r="24" spans="1:10" ht="17.399999999999999" x14ac:dyDescent="0.3">
      <c r="A24" s="24"/>
      <c r="B24" s="9"/>
      <c r="C24" s="9"/>
      <c r="D24" s="9"/>
      <c r="E24" s="9"/>
      <c r="F24" s="9"/>
      <c r="G24" s="9"/>
      <c r="H24" s="3"/>
      <c r="I24" s="3"/>
      <c r="J24" s="3"/>
    </row>
    <row r="25" spans="1:10" ht="26.4" x14ac:dyDescent="0.3">
      <c r="A25" s="27"/>
      <c r="B25" s="28"/>
      <c r="C25" s="28"/>
      <c r="D25" s="29"/>
      <c r="E25" s="30"/>
      <c r="F25" s="4" t="s">
        <v>12</v>
      </c>
      <c r="G25" s="4" t="s">
        <v>13</v>
      </c>
      <c r="H25" s="4" t="s">
        <v>30</v>
      </c>
      <c r="I25" s="4" t="s">
        <v>31</v>
      </c>
      <c r="J25" s="4" t="s">
        <v>32</v>
      </c>
    </row>
    <row r="26" spans="1:10" x14ac:dyDescent="0.3">
      <c r="A26" s="200" t="s">
        <v>29</v>
      </c>
      <c r="B26" s="201"/>
      <c r="C26" s="201"/>
      <c r="D26" s="201"/>
      <c r="E26" s="202"/>
      <c r="F26" s="42"/>
      <c r="G26" s="42"/>
      <c r="H26" s="34"/>
      <c r="I26" s="34">
        <v>0</v>
      </c>
      <c r="J26" s="35">
        <v>0</v>
      </c>
    </row>
    <row r="27" spans="1:10" ht="30" customHeight="1" x14ac:dyDescent="0.3">
      <c r="A27" s="203" t="s">
        <v>7</v>
      </c>
      <c r="B27" s="204"/>
      <c r="C27" s="204"/>
      <c r="D27" s="204"/>
      <c r="E27" s="205"/>
      <c r="F27" s="36"/>
      <c r="G27" s="36"/>
      <c r="H27" s="36">
        <v>0</v>
      </c>
      <c r="I27" s="36">
        <v>0</v>
      </c>
      <c r="J27" s="33">
        <v>0</v>
      </c>
    </row>
    <row r="30" spans="1:10" x14ac:dyDescent="0.3">
      <c r="A30" s="198" t="s">
        <v>11</v>
      </c>
      <c r="B30" s="194"/>
      <c r="C30" s="194"/>
      <c r="D30" s="194"/>
      <c r="E30" s="194"/>
      <c r="F30" s="41">
        <f>F14+F26</f>
        <v>331054</v>
      </c>
      <c r="G30" s="32">
        <v>0</v>
      </c>
      <c r="H30" s="32">
        <v>0</v>
      </c>
      <c r="I30" s="32">
        <v>0</v>
      </c>
      <c r="J30" s="32">
        <v>0</v>
      </c>
    </row>
    <row r="31" spans="1:10" ht="11.25" customHeight="1" x14ac:dyDescent="0.3">
      <c r="A31" s="19"/>
      <c r="B31" s="20"/>
      <c r="C31" s="20"/>
      <c r="D31" s="20"/>
      <c r="E31" s="20"/>
      <c r="F31" s="21"/>
      <c r="G31" s="21"/>
      <c r="H31" s="21"/>
      <c r="I31" s="21"/>
      <c r="J31" s="21"/>
    </row>
    <row r="33" spans="1:1" x14ac:dyDescent="0.3">
      <c r="A33" t="s">
        <v>125</v>
      </c>
    </row>
    <row r="34" spans="1:1" x14ac:dyDescent="0.3">
      <c r="A34" t="s">
        <v>128</v>
      </c>
    </row>
  </sheetData>
  <mergeCells count="17">
    <mergeCell ref="A23:J23"/>
    <mergeCell ref="A30:E30"/>
    <mergeCell ref="A26:E26"/>
    <mergeCell ref="A27:E27"/>
    <mergeCell ref="A19:E19"/>
    <mergeCell ref="A20:E20"/>
    <mergeCell ref="A21:E21"/>
    <mergeCell ref="A13:E13"/>
    <mergeCell ref="A14:E14"/>
    <mergeCell ref="A12:E12"/>
    <mergeCell ref="A5:J5"/>
    <mergeCell ref="A16:J16"/>
    <mergeCell ref="A1:J1"/>
    <mergeCell ref="A3:J3"/>
    <mergeCell ref="A8:E8"/>
    <mergeCell ref="A9:E9"/>
    <mergeCell ref="A10:E10"/>
  </mergeCells>
  <pageMargins left="0.7" right="0.7" top="0.75" bottom="0.75" header="0.3" footer="0.3"/>
  <pageSetup paperSize="9" scale="6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46"/>
  <sheetViews>
    <sheetView tabSelected="1" topLeftCell="A23" workbookViewId="0">
      <selection activeCell="C12" sqref="C12"/>
    </sheetView>
  </sheetViews>
  <sheetFormatPr defaultRowHeight="11.4" x14ac:dyDescent="0.2"/>
  <cols>
    <col min="1" max="1" width="46" style="56" customWidth="1"/>
    <col min="2" max="2" width="21.5546875" style="108" customWidth="1"/>
    <col min="3" max="3" width="16.88671875" style="108" customWidth="1"/>
    <col min="4" max="4" width="18.77734375" style="104" customWidth="1"/>
    <col min="5" max="5" width="12.109375" style="72" customWidth="1"/>
    <col min="6" max="6" width="15.6640625" style="108" customWidth="1"/>
    <col min="7" max="7" width="17.6640625" style="111" customWidth="1"/>
    <col min="8" max="8" width="18" style="108" customWidth="1"/>
    <col min="9" max="9" width="15.77734375" style="111" customWidth="1"/>
    <col min="10" max="10" width="19.21875" style="108" customWidth="1"/>
    <col min="11" max="11" width="16.77734375" style="72" customWidth="1"/>
    <col min="12" max="257" width="9.109375" style="56"/>
    <col min="258" max="258" width="50.44140625" style="56" customWidth="1"/>
    <col min="259" max="259" width="30.6640625" style="56" customWidth="1"/>
    <col min="260" max="260" width="20.44140625" style="56" customWidth="1"/>
    <col min="261" max="261" width="15" style="56" customWidth="1"/>
    <col min="262" max="262" width="20.44140625" style="56" customWidth="1"/>
    <col min="263" max="263" width="23" style="56" customWidth="1"/>
    <col min="264" max="264" width="28.6640625" style="56" customWidth="1"/>
    <col min="265" max="265" width="23" style="56" customWidth="1"/>
    <col min="266" max="266" width="28.6640625" style="56" customWidth="1"/>
    <col min="267" max="267" width="24" style="56" customWidth="1"/>
    <col min="268" max="513" width="9.109375" style="56"/>
    <col min="514" max="514" width="50.44140625" style="56" customWidth="1"/>
    <col min="515" max="515" width="30.6640625" style="56" customWidth="1"/>
    <col min="516" max="516" width="20.44140625" style="56" customWidth="1"/>
    <col min="517" max="517" width="15" style="56" customWidth="1"/>
    <col min="518" max="518" width="20.44140625" style="56" customWidth="1"/>
    <col min="519" max="519" width="23" style="56" customWidth="1"/>
    <col min="520" max="520" width="28.6640625" style="56" customWidth="1"/>
    <col min="521" max="521" width="23" style="56" customWidth="1"/>
    <col min="522" max="522" width="28.6640625" style="56" customWidth="1"/>
    <col min="523" max="523" width="24" style="56" customWidth="1"/>
    <col min="524" max="769" width="9.109375" style="56"/>
    <col min="770" max="770" width="50.44140625" style="56" customWidth="1"/>
    <col min="771" max="771" width="30.6640625" style="56" customWidth="1"/>
    <col min="772" max="772" width="20.44140625" style="56" customWidth="1"/>
    <col min="773" max="773" width="15" style="56" customWidth="1"/>
    <col min="774" max="774" width="20.44140625" style="56" customWidth="1"/>
    <col min="775" max="775" width="23" style="56" customWidth="1"/>
    <col min="776" max="776" width="28.6640625" style="56" customWidth="1"/>
    <col min="777" max="777" width="23" style="56" customWidth="1"/>
    <col min="778" max="778" width="28.6640625" style="56" customWidth="1"/>
    <col min="779" max="779" width="24" style="56" customWidth="1"/>
    <col min="780" max="1025" width="9.109375" style="56"/>
    <col min="1026" max="1026" width="50.44140625" style="56" customWidth="1"/>
    <col min="1027" max="1027" width="30.6640625" style="56" customWidth="1"/>
    <col min="1028" max="1028" width="20.44140625" style="56" customWidth="1"/>
    <col min="1029" max="1029" width="15" style="56" customWidth="1"/>
    <col min="1030" max="1030" width="20.44140625" style="56" customWidth="1"/>
    <col min="1031" max="1031" width="23" style="56" customWidth="1"/>
    <col min="1032" max="1032" width="28.6640625" style="56" customWidth="1"/>
    <col min="1033" max="1033" width="23" style="56" customWidth="1"/>
    <col min="1034" max="1034" width="28.6640625" style="56" customWidth="1"/>
    <col min="1035" max="1035" width="24" style="56" customWidth="1"/>
    <col min="1036" max="1281" width="9.109375" style="56"/>
    <col min="1282" max="1282" width="50.44140625" style="56" customWidth="1"/>
    <col min="1283" max="1283" width="30.6640625" style="56" customWidth="1"/>
    <col min="1284" max="1284" width="20.44140625" style="56" customWidth="1"/>
    <col min="1285" max="1285" width="15" style="56" customWidth="1"/>
    <col min="1286" max="1286" width="20.44140625" style="56" customWidth="1"/>
    <col min="1287" max="1287" width="23" style="56" customWidth="1"/>
    <col min="1288" max="1288" width="28.6640625" style="56" customWidth="1"/>
    <col min="1289" max="1289" width="23" style="56" customWidth="1"/>
    <col min="1290" max="1290" width="28.6640625" style="56" customWidth="1"/>
    <col min="1291" max="1291" width="24" style="56" customWidth="1"/>
    <col min="1292" max="1537" width="9.109375" style="56"/>
    <col min="1538" max="1538" width="50.44140625" style="56" customWidth="1"/>
    <col min="1539" max="1539" width="30.6640625" style="56" customWidth="1"/>
    <col min="1540" max="1540" width="20.44140625" style="56" customWidth="1"/>
    <col min="1541" max="1541" width="15" style="56" customWidth="1"/>
    <col min="1542" max="1542" width="20.44140625" style="56" customWidth="1"/>
    <col min="1543" max="1543" width="23" style="56" customWidth="1"/>
    <col min="1544" max="1544" width="28.6640625" style="56" customWidth="1"/>
    <col min="1545" max="1545" width="23" style="56" customWidth="1"/>
    <col min="1546" max="1546" width="28.6640625" style="56" customWidth="1"/>
    <col min="1547" max="1547" width="24" style="56" customWidth="1"/>
    <col min="1548" max="1793" width="9.109375" style="56"/>
    <col min="1794" max="1794" width="50.44140625" style="56" customWidth="1"/>
    <col min="1795" max="1795" width="30.6640625" style="56" customWidth="1"/>
    <col min="1796" max="1796" width="20.44140625" style="56" customWidth="1"/>
    <col min="1797" max="1797" width="15" style="56" customWidth="1"/>
    <col min="1798" max="1798" width="20.44140625" style="56" customWidth="1"/>
    <col min="1799" max="1799" width="23" style="56" customWidth="1"/>
    <col min="1800" max="1800" width="28.6640625" style="56" customWidth="1"/>
    <col min="1801" max="1801" width="23" style="56" customWidth="1"/>
    <col min="1802" max="1802" width="28.6640625" style="56" customWidth="1"/>
    <col min="1803" max="1803" width="24" style="56" customWidth="1"/>
    <col min="1804" max="2049" width="9.109375" style="56"/>
    <col min="2050" max="2050" width="50.44140625" style="56" customWidth="1"/>
    <col min="2051" max="2051" width="30.6640625" style="56" customWidth="1"/>
    <col min="2052" max="2052" width="20.44140625" style="56" customWidth="1"/>
    <col min="2053" max="2053" width="15" style="56" customWidth="1"/>
    <col min="2054" max="2054" width="20.44140625" style="56" customWidth="1"/>
    <col min="2055" max="2055" width="23" style="56" customWidth="1"/>
    <col min="2056" max="2056" width="28.6640625" style="56" customWidth="1"/>
    <col min="2057" max="2057" width="23" style="56" customWidth="1"/>
    <col min="2058" max="2058" width="28.6640625" style="56" customWidth="1"/>
    <col min="2059" max="2059" width="24" style="56" customWidth="1"/>
    <col min="2060" max="2305" width="9.109375" style="56"/>
    <col min="2306" max="2306" width="50.44140625" style="56" customWidth="1"/>
    <col min="2307" max="2307" width="30.6640625" style="56" customWidth="1"/>
    <col min="2308" max="2308" width="20.44140625" style="56" customWidth="1"/>
    <col min="2309" max="2309" width="15" style="56" customWidth="1"/>
    <col min="2310" max="2310" width="20.44140625" style="56" customWidth="1"/>
    <col min="2311" max="2311" width="23" style="56" customWidth="1"/>
    <col min="2312" max="2312" width="28.6640625" style="56" customWidth="1"/>
    <col min="2313" max="2313" width="23" style="56" customWidth="1"/>
    <col min="2314" max="2314" width="28.6640625" style="56" customWidth="1"/>
    <col min="2315" max="2315" width="24" style="56" customWidth="1"/>
    <col min="2316" max="2561" width="9.109375" style="56"/>
    <col min="2562" max="2562" width="50.44140625" style="56" customWidth="1"/>
    <col min="2563" max="2563" width="30.6640625" style="56" customWidth="1"/>
    <col min="2564" max="2564" width="20.44140625" style="56" customWidth="1"/>
    <col min="2565" max="2565" width="15" style="56" customWidth="1"/>
    <col min="2566" max="2566" width="20.44140625" style="56" customWidth="1"/>
    <col min="2567" max="2567" width="23" style="56" customWidth="1"/>
    <col min="2568" max="2568" width="28.6640625" style="56" customWidth="1"/>
    <col min="2569" max="2569" width="23" style="56" customWidth="1"/>
    <col min="2570" max="2570" width="28.6640625" style="56" customWidth="1"/>
    <col min="2571" max="2571" width="24" style="56" customWidth="1"/>
    <col min="2572" max="2817" width="9.109375" style="56"/>
    <col min="2818" max="2818" width="50.44140625" style="56" customWidth="1"/>
    <col min="2819" max="2819" width="30.6640625" style="56" customWidth="1"/>
    <col min="2820" max="2820" width="20.44140625" style="56" customWidth="1"/>
    <col min="2821" max="2821" width="15" style="56" customWidth="1"/>
    <col min="2822" max="2822" width="20.44140625" style="56" customWidth="1"/>
    <col min="2823" max="2823" width="23" style="56" customWidth="1"/>
    <col min="2824" max="2824" width="28.6640625" style="56" customWidth="1"/>
    <col min="2825" max="2825" width="23" style="56" customWidth="1"/>
    <col min="2826" max="2826" width="28.6640625" style="56" customWidth="1"/>
    <col min="2827" max="2827" width="24" style="56" customWidth="1"/>
    <col min="2828" max="3073" width="9.109375" style="56"/>
    <col min="3074" max="3074" width="50.44140625" style="56" customWidth="1"/>
    <col min="3075" max="3075" width="30.6640625" style="56" customWidth="1"/>
    <col min="3076" max="3076" width="20.44140625" style="56" customWidth="1"/>
    <col min="3077" max="3077" width="15" style="56" customWidth="1"/>
    <col min="3078" max="3078" width="20.44140625" style="56" customWidth="1"/>
    <col min="3079" max="3079" width="23" style="56" customWidth="1"/>
    <col min="3080" max="3080" width="28.6640625" style="56" customWidth="1"/>
    <col min="3081" max="3081" width="23" style="56" customWidth="1"/>
    <col min="3082" max="3082" width="28.6640625" style="56" customWidth="1"/>
    <col min="3083" max="3083" width="24" style="56" customWidth="1"/>
    <col min="3084" max="3329" width="9.109375" style="56"/>
    <col min="3330" max="3330" width="50.44140625" style="56" customWidth="1"/>
    <col min="3331" max="3331" width="30.6640625" style="56" customWidth="1"/>
    <col min="3332" max="3332" width="20.44140625" style="56" customWidth="1"/>
    <col min="3333" max="3333" width="15" style="56" customWidth="1"/>
    <col min="3334" max="3334" width="20.44140625" style="56" customWidth="1"/>
    <col min="3335" max="3335" width="23" style="56" customWidth="1"/>
    <col min="3336" max="3336" width="28.6640625" style="56" customWidth="1"/>
    <col min="3337" max="3337" width="23" style="56" customWidth="1"/>
    <col min="3338" max="3338" width="28.6640625" style="56" customWidth="1"/>
    <col min="3339" max="3339" width="24" style="56" customWidth="1"/>
    <col min="3340" max="3585" width="9.109375" style="56"/>
    <col min="3586" max="3586" width="50.44140625" style="56" customWidth="1"/>
    <col min="3587" max="3587" width="30.6640625" style="56" customWidth="1"/>
    <col min="3588" max="3588" width="20.44140625" style="56" customWidth="1"/>
    <col min="3589" max="3589" width="15" style="56" customWidth="1"/>
    <col min="3590" max="3590" width="20.44140625" style="56" customWidth="1"/>
    <col min="3591" max="3591" width="23" style="56" customWidth="1"/>
    <col min="3592" max="3592" width="28.6640625" style="56" customWidth="1"/>
    <col min="3593" max="3593" width="23" style="56" customWidth="1"/>
    <col min="3594" max="3594" width="28.6640625" style="56" customWidth="1"/>
    <col min="3595" max="3595" width="24" style="56" customWidth="1"/>
    <col min="3596" max="3841" width="9.109375" style="56"/>
    <col min="3842" max="3842" width="50.44140625" style="56" customWidth="1"/>
    <col min="3843" max="3843" width="30.6640625" style="56" customWidth="1"/>
    <col min="3844" max="3844" width="20.44140625" style="56" customWidth="1"/>
    <col min="3845" max="3845" width="15" style="56" customWidth="1"/>
    <col min="3846" max="3846" width="20.44140625" style="56" customWidth="1"/>
    <col min="3847" max="3847" width="23" style="56" customWidth="1"/>
    <col min="3848" max="3848" width="28.6640625" style="56" customWidth="1"/>
    <col min="3849" max="3849" width="23" style="56" customWidth="1"/>
    <col min="3850" max="3850" width="28.6640625" style="56" customWidth="1"/>
    <col min="3851" max="3851" width="24" style="56" customWidth="1"/>
    <col min="3852" max="4097" width="9.109375" style="56"/>
    <col min="4098" max="4098" width="50.44140625" style="56" customWidth="1"/>
    <col min="4099" max="4099" width="30.6640625" style="56" customWidth="1"/>
    <col min="4100" max="4100" width="20.44140625" style="56" customWidth="1"/>
    <col min="4101" max="4101" width="15" style="56" customWidth="1"/>
    <col min="4102" max="4102" width="20.44140625" style="56" customWidth="1"/>
    <col min="4103" max="4103" width="23" style="56" customWidth="1"/>
    <col min="4104" max="4104" width="28.6640625" style="56" customWidth="1"/>
    <col min="4105" max="4105" width="23" style="56" customWidth="1"/>
    <col min="4106" max="4106" width="28.6640625" style="56" customWidth="1"/>
    <col min="4107" max="4107" width="24" style="56" customWidth="1"/>
    <col min="4108" max="4353" width="9.109375" style="56"/>
    <col min="4354" max="4354" width="50.44140625" style="56" customWidth="1"/>
    <col min="4355" max="4355" width="30.6640625" style="56" customWidth="1"/>
    <col min="4356" max="4356" width="20.44140625" style="56" customWidth="1"/>
    <col min="4357" max="4357" width="15" style="56" customWidth="1"/>
    <col min="4358" max="4358" width="20.44140625" style="56" customWidth="1"/>
    <col min="4359" max="4359" width="23" style="56" customWidth="1"/>
    <col min="4360" max="4360" width="28.6640625" style="56" customWidth="1"/>
    <col min="4361" max="4361" width="23" style="56" customWidth="1"/>
    <col min="4362" max="4362" width="28.6640625" style="56" customWidth="1"/>
    <col min="4363" max="4363" width="24" style="56" customWidth="1"/>
    <col min="4364" max="4609" width="9.109375" style="56"/>
    <col min="4610" max="4610" width="50.44140625" style="56" customWidth="1"/>
    <col min="4611" max="4611" width="30.6640625" style="56" customWidth="1"/>
    <col min="4612" max="4612" width="20.44140625" style="56" customWidth="1"/>
    <col min="4613" max="4613" width="15" style="56" customWidth="1"/>
    <col min="4614" max="4614" width="20.44140625" style="56" customWidth="1"/>
    <col min="4615" max="4615" width="23" style="56" customWidth="1"/>
    <col min="4616" max="4616" width="28.6640625" style="56" customWidth="1"/>
    <col min="4617" max="4617" width="23" style="56" customWidth="1"/>
    <col min="4618" max="4618" width="28.6640625" style="56" customWidth="1"/>
    <col min="4619" max="4619" width="24" style="56" customWidth="1"/>
    <col min="4620" max="4865" width="9.109375" style="56"/>
    <col min="4866" max="4866" width="50.44140625" style="56" customWidth="1"/>
    <col min="4867" max="4867" width="30.6640625" style="56" customWidth="1"/>
    <col min="4868" max="4868" width="20.44140625" style="56" customWidth="1"/>
    <col min="4869" max="4869" width="15" style="56" customWidth="1"/>
    <col min="4870" max="4870" width="20.44140625" style="56" customWidth="1"/>
    <col min="4871" max="4871" width="23" style="56" customWidth="1"/>
    <col min="4872" max="4872" width="28.6640625" style="56" customWidth="1"/>
    <col min="4873" max="4873" width="23" style="56" customWidth="1"/>
    <col min="4874" max="4874" width="28.6640625" style="56" customWidth="1"/>
    <col min="4875" max="4875" width="24" style="56" customWidth="1"/>
    <col min="4876" max="5121" width="9.109375" style="56"/>
    <col min="5122" max="5122" width="50.44140625" style="56" customWidth="1"/>
    <col min="5123" max="5123" width="30.6640625" style="56" customWidth="1"/>
    <col min="5124" max="5124" width="20.44140625" style="56" customWidth="1"/>
    <col min="5125" max="5125" width="15" style="56" customWidth="1"/>
    <col min="5126" max="5126" width="20.44140625" style="56" customWidth="1"/>
    <col min="5127" max="5127" width="23" style="56" customWidth="1"/>
    <col min="5128" max="5128" width="28.6640625" style="56" customWidth="1"/>
    <col min="5129" max="5129" width="23" style="56" customWidth="1"/>
    <col min="5130" max="5130" width="28.6640625" style="56" customWidth="1"/>
    <col min="5131" max="5131" width="24" style="56" customWidth="1"/>
    <col min="5132" max="5377" width="9.109375" style="56"/>
    <col min="5378" max="5378" width="50.44140625" style="56" customWidth="1"/>
    <col min="5379" max="5379" width="30.6640625" style="56" customWidth="1"/>
    <col min="5380" max="5380" width="20.44140625" style="56" customWidth="1"/>
    <col min="5381" max="5381" width="15" style="56" customWidth="1"/>
    <col min="5382" max="5382" width="20.44140625" style="56" customWidth="1"/>
    <col min="5383" max="5383" width="23" style="56" customWidth="1"/>
    <col min="5384" max="5384" width="28.6640625" style="56" customWidth="1"/>
    <col min="5385" max="5385" width="23" style="56" customWidth="1"/>
    <col min="5386" max="5386" width="28.6640625" style="56" customWidth="1"/>
    <col min="5387" max="5387" width="24" style="56" customWidth="1"/>
    <col min="5388" max="5633" width="9.109375" style="56"/>
    <col min="5634" max="5634" width="50.44140625" style="56" customWidth="1"/>
    <col min="5635" max="5635" width="30.6640625" style="56" customWidth="1"/>
    <col min="5636" max="5636" width="20.44140625" style="56" customWidth="1"/>
    <col min="5637" max="5637" width="15" style="56" customWidth="1"/>
    <col min="5638" max="5638" width="20.44140625" style="56" customWidth="1"/>
    <col min="5639" max="5639" width="23" style="56" customWidth="1"/>
    <col min="5640" max="5640" width="28.6640625" style="56" customWidth="1"/>
    <col min="5641" max="5641" width="23" style="56" customWidth="1"/>
    <col min="5642" max="5642" width="28.6640625" style="56" customWidth="1"/>
    <col min="5643" max="5643" width="24" style="56" customWidth="1"/>
    <col min="5644" max="5889" width="9.109375" style="56"/>
    <col min="5890" max="5890" width="50.44140625" style="56" customWidth="1"/>
    <col min="5891" max="5891" width="30.6640625" style="56" customWidth="1"/>
    <col min="5892" max="5892" width="20.44140625" style="56" customWidth="1"/>
    <col min="5893" max="5893" width="15" style="56" customWidth="1"/>
    <col min="5894" max="5894" width="20.44140625" style="56" customWidth="1"/>
    <col min="5895" max="5895" width="23" style="56" customWidth="1"/>
    <col min="5896" max="5896" width="28.6640625" style="56" customWidth="1"/>
    <col min="5897" max="5897" width="23" style="56" customWidth="1"/>
    <col min="5898" max="5898" width="28.6640625" style="56" customWidth="1"/>
    <col min="5899" max="5899" width="24" style="56" customWidth="1"/>
    <col min="5900" max="6145" width="9.109375" style="56"/>
    <col min="6146" max="6146" width="50.44140625" style="56" customWidth="1"/>
    <col min="6147" max="6147" width="30.6640625" style="56" customWidth="1"/>
    <col min="6148" max="6148" width="20.44140625" style="56" customWidth="1"/>
    <col min="6149" max="6149" width="15" style="56" customWidth="1"/>
    <col min="6150" max="6150" width="20.44140625" style="56" customWidth="1"/>
    <col min="6151" max="6151" width="23" style="56" customWidth="1"/>
    <col min="6152" max="6152" width="28.6640625" style="56" customWidth="1"/>
    <col min="6153" max="6153" width="23" style="56" customWidth="1"/>
    <col min="6154" max="6154" width="28.6640625" style="56" customWidth="1"/>
    <col min="6155" max="6155" width="24" style="56" customWidth="1"/>
    <col min="6156" max="6401" width="9.109375" style="56"/>
    <col min="6402" max="6402" width="50.44140625" style="56" customWidth="1"/>
    <col min="6403" max="6403" width="30.6640625" style="56" customWidth="1"/>
    <col min="6404" max="6404" width="20.44140625" style="56" customWidth="1"/>
    <col min="6405" max="6405" width="15" style="56" customWidth="1"/>
    <col min="6406" max="6406" width="20.44140625" style="56" customWidth="1"/>
    <col min="6407" max="6407" width="23" style="56" customWidth="1"/>
    <col min="6408" max="6408" width="28.6640625" style="56" customWidth="1"/>
    <col min="6409" max="6409" width="23" style="56" customWidth="1"/>
    <col min="6410" max="6410" width="28.6640625" style="56" customWidth="1"/>
    <col min="6411" max="6411" width="24" style="56" customWidth="1"/>
    <col min="6412" max="6657" width="9.109375" style="56"/>
    <col min="6658" max="6658" width="50.44140625" style="56" customWidth="1"/>
    <col min="6659" max="6659" width="30.6640625" style="56" customWidth="1"/>
    <col min="6660" max="6660" width="20.44140625" style="56" customWidth="1"/>
    <col min="6661" max="6661" width="15" style="56" customWidth="1"/>
    <col min="6662" max="6662" width="20.44140625" style="56" customWidth="1"/>
    <col min="6663" max="6663" width="23" style="56" customWidth="1"/>
    <col min="6664" max="6664" width="28.6640625" style="56" customWidth="1"/>
    <col min="6665" max="6665" width="23" style="56" customWidth="1"/>
    <col min="6666" max="6666" width="28.6640625" style="56" customWidth="1"/>
    <col min="6667" max="6667" width="24" style="56" customWidth="1"/>
    <col min="6668" max="6913" width="9.109375" style="56"/>
    <col min="6914" max="6914" width="50.44140625" style="56" customWidth="1"/>
    <col min="6915" max="6915" width="30.6640625" style="56" customWidth="1"/>
    <col min="6916" max="6916" width="20.44140625" style="56" customWidth="1"/>
    <col min="6917" max="6917" width="15" style="56" customWidth="1"/>
    <col min="6918" max="6918" width="20.44140625" style="56" customWidth="1"/>
    <col min="6919" max="6919" width="23" style="56" customWidth="1"/>
    <col min="6920" max="6920" width="28.6640625" style="56" customWidth="1"/>
    <col min="6921" max="6921" width="23" style="56" customWidth="1"/>
    <col min="6922" max="6922" width="28.6640625" style="56" customWidth="1"/>
    <col min="6923" max="6923" width="24" style="56" customWidth="1"/>
    <col min="6924" max="7169" width="9.109375" style="56"/>
    <col min="7170" max="7170" width="50.44140625" style="56" customWidth="1"/>
    <col min="7171" max="7171" width="30.6640625" style="56" customWidth="1"/>
    <col min="7172" max="7172" width="20.44140625" style="56" customWidth="1"/>
    <col min="7173" max="7173" width="15" style="56" customWidth="1"/>
    <col min="7174" max="7174" width="20.44140625" style="56" customWidth="1"/>
    <col min="7175" max="7175" width="23" style="56" customWidth="1"/>
    <col min="7176" max="7176" width="28.6640625" style="56" customWidth="1"/>
    <col min="7177" max="7177" width="23" style="56" customWidth="1"/>
    <col min="7178" max="7178" width="28.6640625" style="56" customWidth="1"/>
    <col min="7179" max="7179" width="24" style="56" customWidth="1"/>
    <col min="7180" max="7425" width="9.109375" style="56"/>
    <col min="7426" max="7426" width="50.44140625" style="56" customWidth="1"/>
    <col min="7427" max="7427" width="30.6640625" style="56" customWidth="1"/>
    <col min="7428" max="7428" width="20.44140625" style="56" customWidth="1"/>
    <col min="7429" max="7429" width="15" style="56" customWidth="1"/>
    <col min="7430" max="7430" width="20.44140625" style="56" customWidth="1"/>
    <col min="7431" max="7431" width="23" style="56" customWidth="1"/>
    <col min="7432" max="7432" width="28.6640625" style="56" customWidth="1"/>
    <col min="7433" max="7433" width="23" style="56" customWidth="1"/>
    <col min="7434" max="7434" width="28.6640625" style="56" customWidth="1"/>
    <col min="7435" max="7435" width="24" style="56" customWidth="1"/>
    <col min="7436" max="7681" width="9.109375" style="56"/>
    <col min="7682" max="7682" width="50.44140625" style="56" customWidth="1"/>
    <col min="7683" max="7683" width="30.6640625" style="56" customWidth="1"/>
    <col min="7684" max="7684" width="20.44140625" style="56" customWidth="1"/>
    <col min="7685" max="7685" width="15" style="56" customWidth="1"/>
    <col min="7686" max="7686" width="20.44140625" style="56" customWidth="1"/>
    <col min="7687" max="7687" width="23" style="56" customWidth="1"/>
    <col min="7688" max="7688" width="28.6640625" style="56" customWidth="1"/>
    <col min="7689" max="7689" width="23" style="56" customWidth="1"/>
    <col min="7690" max="7690" width="28.6640625" style="56" customWidth="1"/>
    <col min="7691" max="7691" width="24" style="56" customWidth="1"/>
    <col min="7692" max="7937" width="9.109375" style="56"/>
    <col min="7938" max="7938" width="50.44140625" style="56" customWidth="1"/>
    <col min="7939" max="7939" width="30.6640625" style="56" customWidth="1"/>
    <col min="7940" max="7940" width="20.44140625" style="56" customWidth="1"/>
    <col min="7941" max="7941" width="15" style="56" customWidth="1"/>
    <col min="7942" max="7942" width="20.44140625" style="56" customWidth="1"/>
    <col min="7943" max="7943" width="23" style="56" customWidth="1"/>
    <col min="7944" max="7944" width="28.6640625" style="56" customWidth="1"/>
    <col min="7945" max="7945" width="23" style="56" customWidth="1"/>
    <col min="7946" max="7946" width="28.6640625" style="56" customWidth="1"/>
    <col min="7947" max="7947" width="24" style="56" customWidth="1"/>
    <col min="7948" max="8193" width="9.109375" style="56"/>
    <col min="8194" max="8194" width="50.44140625" style="56" customWidth="1"/>
    <col min="8195" max="8195" width="30.6640625" style="56" customWidth="1"/>
    <col min="8196" max="8196" width="20.44140625" style="56" customWidth="1"/>
    <col min="8197" max="8197" width="15" style="56" customWidth="1"/>
    <col min="8198" max="8198" width="20.44140625" style="56" customWidth="1"/>
    <col min="8199" max="8199" width="23" style="56" customWidth="1"/>
    <col min="8200" max="8200" width="28.6640625" style="56" customWidth="1"/>
    <col min="8201" max="8201" width="23" style="56" customWidth="1"/>
    <col min="8202" max="8202" width="28.6640625" style="56" customWidth="1"/>
    <col min="8203" max="8203" width="24" style="56" customWidth="1"/>
    <col min="8204" max="8449" width="9.109375" style="56"/>
    <col min="8450" max="8450" width="50.44140625" style="56" customWidth="1"/>
    <col min="8451" max="8451" width="30.6640625" style="56" customWidth="1"/>
    <col min="8452" max="8452" width="20.44140625" style="56" customWidth="1"/>
    <col min="8453" max="8453" width="15" style="56" customWidth="1"/>
    <col min="8454" max="8454" width="20.44140625" style="56" customWidth="1"/>
    <col min="8455" max="8455" width="23" style="56" customWidth="1"/>
    <col min="8456" max="8456" width="28.6640625" style="56" customWidth="1"/>
    <col min="8457" max="8457" width="23" style="56" customWidth="1"/>
    <col min="8458" max="8458" width="28.6640625" style="56" customWidth="1"/>
    <col min="8459" max="8459" width="24" style="56" customWidth="1"/>
    <col min="8460" max="8705" width="9.109375" style="56"/>
    <col min="8706" max="8706" width="50.44140625" style="56" customWidth="1"/>
    <col min="8707" max="8707" width="30.6640625" style="56" customWidth="1"/>
    <col min="8708" max="8708" width="20.44140625" style="56" customWidth="1"/>
    <col min="8709" max="8709" width="15" style="56" customWidth="1"/>
    <col min="8710" max="8710" width="20.44140625" style="56" customWidth="1"/>
    <col min="8711" max="8711" width="23" style="56" customWidth="1"/>
    <col min="8712" max="8712" width="28.6640625" style="56" customWidth="1"/>
    <col min="8713" max="8713" width="23" style="56" customWidth="1"/>
    <col min="8714" max="8714" width="28.6640625" style="56" customWidth="1"/>
    <col min="8715" max="8715" width="24" style="56" customWidth="1"/>
    <col min="8716" max="8961" width="9.109375" style="56"/>
    <col min="8962" max="8962" width="50.44140625" style="56" customWidth="1"/>
    <col min="8963" max="8963" width="30.6640625" style="56" customWidth="1"/>
    <col min="8964" max="8964" width="20.44140625" style="56" customWidth="1"/>
    <col min="8965" max="8965" width="15" style="56" customWidth="1"/>
    <col min="8966" max="8966" width="20.44140625" style="56" customWidth="1"/>
    <col min="8967" max="8967" width="23" style="56" customWidth="1"/>
    <col min="8968" max="8968" width="28.6640625" style="56" customWidth="1"/>
    <col min="8969" max="8969" width="23" style="56" customWidth="1"/>
    <col min="8970" max="8970" width="28.6640625" style="56" customWidth="1"/>
    <col min="8971" max="8971" width="24" style="56" customWidth="1"/>
    <col min="8972" max="9217" width="9.109375" style="56"/>
    <col min="9218" max="9218" width="50.44140625" style="56" customWidth="1"/>
    <col min="9219" max="9219" width="30.6640625" style="56" customWidth="1"/>
    <col min="9220" max="9220" width="20.44140625" style="56" customWidth="1"/>
    <col min="9221" max="9221" width="15" style="56" customWidth="1"/>
    <col min="9222" max="9222" width="20.44140625" style="56" customWidth="1"/>
    <col min="9223" max="9223" width="23" style="56" customWidth="1"/>
    <col min="9224" max="9224" width="28.6640625" style="56" customWidth="1"/>
    <col min="9225" max="9225" width="23" style="56" customWidth="1"/>
    <col min="9226" max="9226" width="28.6640625" style="56" customWidth="1"/>
    <col min="9227" max="9227" width="24" style="56" customWidth="1"/>
    <col min="9228" max="9473" width="9.109375" style="56"/>
    <col min="9474" max="9474" width="50.44140625" style="56" customWidth="1"/>
    <col min="9475" max="9475" width="30.6640625" style="56" customWidth="1"/>
    <col min="9476" max="9476" width="20.44140625" style="56" customWidth="1"/>
    <col min="9477" max="9477" width="15" style="56" customWidth="1"/>
    <col min="9478" max="9478" width="20.44140625" style="56" customWidth="1"/>
    <col min="9479" max="9479" width="23" style="56" customWidth="1"/>
    <col min="9480" max="9480" width="28.6640625" style="56" customWidth="1"/>
    <col min="9481" max="9481" width="23" style="56" customWidth="1"/>
    <col min="9482" max="9482" width="28.6640625" style="56" customWidth="1"/>
    <col min="9483" max="9483" width="24" style="56" customWidth="1"/>
    <col min="9484" max="9729" width="9.109375" style="56"/>
    <col min="9730" max="9730" width="50.44140625" style="56" customWidth="1"/>
    <col min="9731" max="9731" width="30.6640625" style="56" customWidth="1"/>
    <col min="9732" max="9732" width="20.44140625" style="56" customWidth="1"/>
    <col min="9733" max="9733" width="15" style="56" customWidth="1"/>
    <col min="9734" max="9734" width="20.44140625" style="56" customWidth="1"/>
    <col min="9735" max="9735" width="23" style="56" customWidth="1"/>
    <col min="9736" max="9736" width="28.6640625" style="56" customWidth="1"/>
    <col min="9737" max="9737" width="23" style="56" customWidth="1"/>
    <col min="9738" max="9738" width="28.6640625" style="56" customWidth="1"/>
    <col min="9739" max="9739" width="24" style="56" customWidth="1"/>
    <col min="9740" max="9985" width="9.109375" style="56"/>
    <col min="9986" max="9986" width="50.44140625" style="56" customWidth="1"/>
    <col min="9987" max="9987" width="30.6640625" style="56" customWidth="1"/>
    <col min="9988" max="9988" width="20.44140625" style="56" customWidth="1"/>
    <col min="9989" max="9989" width="15" style="56" customWidth="1"/>
    <col min="9990" max="9990" width="20.44140625" style="56" customWidth="1"/>
    <col min="9991" max="9991" width="23" style="56" customWidth="1"/>
    <col min="9992" max="9992" width="28.6640625" style="56" customWidth="1"/>
    <col min="9993" max="9993" width="23" style="56" customWidth="1"/>
    <col min="9994" max="9994" width="28.6640625" style="56" customWidth="1"/>
    <col min="9995" max="9995" width="24" style="56" customWidth="1"/>
    <col min="9996" max="10241" width="9.109375" style="56"/>
    <col min="10242" max="10242" width="50.44140625" style="56" customWidth="1"/>
    <col min="10243" max="10243" width="30.6640625" style="56" customWidth="1"/>
    <col min="10244" max="10244" width="20.44140625" style="56" customWidth="1"/>
    <col min="10245" max="10245" width="15" style="56" customWidth="1"/>
    <col min="10246" max="10246" width="20.44140625" style="56" customWidth="1"/>
    <col min="10247" max="10247" width="23" style="56" customWidth="1"/>
    <col min="10248" max="10248" width="28.6640625" style="56" customWidth="1"/>
    <col min="10249" max="10249" width="23" style="56" customWidth="1"/>
    <col min="10250" max="10250" width="28.6640625" style="56" customWidth="1"/>
    <col min="10251" max="10251" width="24" style="56" customWidth="1"/>
    <col min="10252" max="10497" width="9.109375" style="56"/>
    <col min="10498" max="10498" width="50.44140625" style="56" customWidth="1"/>
    <col min="10499" max="10499" width="30.6640625" style="56" customWidth="1"/>
    <col min="10500" max="10500" width="20.44140625" style="56" customWidth="1"/>
    <col min="10501" max="10501" width="15" style="56" customWidth="1"/>
    <col min="10502" max="10502" width="20.44140625" style="56" customWidth="1"/>
    <col min="10503" max="10503" width="23" style="56" customWidth="1"/>
    <col min="10504" max="10504" width="28.6640625" style="56" customWidth="1"/>
    <col min="10505" max="10505" width="23" style="56" customWidth="1"/>
    <col min="10506" max="10506" width="28.6640625" style="56" customWidth="1"/>
    <col min="10507" max="10507" width="24" style="56" customWidth="1"/>
    <col min="10508" max="10753" width="9.109375" style="56"/>
    <col min="10754" max="10754" width="50.44140625" style="56" customWidth="1"/>
    <col min="10755" max="10755" width="30.6640625" style="56" customWidth="1"/>
    <col min="10756" max="10756" width="20.44140625" style="56" customWidth="1"/>
    <col min="10757" max="10757" width="15" style="56" customWidth="1"/>
    <col min="10758" max="10758" width="20.44140625" style="56" customWidth="1"/>
    <col min="10759" max="10759" width="23" style="56" customWidth="1"/>
    <col min="10760" max="10760" width="28.6640625" style="56" customWidth="1"/>
    <col min="10761" max="10761" width="23" style="56" customWidth="1"/>
    <col min="10762" max="10762" width="28.6640625" style="56" customWidth="1"/>
    <col min="10763" max="10763" width="24" style="56" customWidth="1"/>
    <col min="10764" max="11009" width="9.109375" style="56"/>
    <col min="11010" max="11010" width="50.44140625" style="56" customWidth="1"/>
    <col min="11011" max="11011" width="30.6640625" style="56" customWidth="1"/>
    <col min="11012" max="11012" width="20.44140625" style="56" customWidth="1"/>
    <col min="11013" max="11013" width="15" style="56" customWidth="1"/>
    <col min="11014" max="11014" width="20.44140625" style="56" customWidth="1"/>
    <col min="11015" max="11015" width="23" style="56" customWidth="1"/>
    <col min="11016" max="11016" width="28.6640625" style="56" customWidth="1"/>
    <col min="11017" max="11017" width="23" style="56" customWidth="1"/>
    <col min="11018" max="11018" width="28.6640625" style="56" customWidth="1"/>
    <col min="11019" max="11019" width="24" style="56" customWidth="1"/>
    <col min="11020" max="11265" width="9.109375" style="56"/>
    <col min="11266" max="11266" width="50.44140625" style="56" customWidth="1"/>
    <col min="11267" max="11267" width="30.6640625" style="56" customWidth="1"/>
    <col min="11268" max="11268" width="20.44140625" style="56" customWidth="1"/>
    <col min="11269" max="11269" width="15" style="56" customWidth="1"/>
    <col min="11270" max="11270" width="20.44140625" style="56" customWidth="1"/>
    <col min="11271" max="11271" width="23" style="56" customWidth="1"/>
    <col min="11272" max="11272" width="28.6640625" style="56" customWidth="1"/>
    <col min="11273" max="11273" width="23" style="56" customWidth="1"/>
    <col min="11274" max="11274" width="28.6640625" style="56" customWidth="1"/>
    <col min="11275" max="11275" width="24" style="56" customWidth="1"/>
    <col min="11276" max="11521" width="9.109375" style="56"/>
    <col min="11522" max="11522" width="50.44140625" style="56" customWidth="1"/>
    <col min="11523" max="11523" width="30.6640625" style="56" customWidth="1"/>
    <col min="11524" max="11524" width="20.44140625" style="56" customWidth="1"/>
    <col min="11525" max="11525" width="15" style="56" customWidth="1"/>
    <col min="11526" max="11526" width="20.44140625" style="56" customWidth="1"/>
    <col min="11527" max="11527" width="23" style="56" customWidth="1"/>
    <col min="11528" max="11528" width="28.6640625" style="56" customWidth="1"/>
    <col min="11529" max="11529" width="23" style="56" customWidth="1"/>
    <col min="11530" max="11530" width="28.6640625" style="56" customWidth="1"/>
    <col min="11531" max="11531" width="24" style="56" customWidth="1"/>
    <col min="11532" max="11777" width="9.109375" style="56"/>
    <col min="11778" max="11778" width="50.44140625" style="56" customWidth="1"/>
    <col min="11779" max="11779" width="30.6640625" style="56" customWidth="1"/>
    <col min="11780" max="11780" width="20.44140625" style="56" customWidth="1"/>
    <col min="11781" max="11781" width="15" style="56" customWidth="1"/>
    <col min="11782" max="11782" width="20.44140625" style="56" customWidth="1"/>
    <col min="11783" max="11783" width="23" style="56" customWidth="1"/>
    <col min="11784" max="11784" width="28.6640625" style="56" customWidth="1"/>
    <col min="11785" max="11785" width="23" style="56" customWidth="1"/>
    <col min="11786" max="11786" width="28.6640625" style="56" customWidth="1"/>
    <col min="11787" max="11787" width="24" style="56" customWidth="1"/>
    <col min="11788" max="12033" width="9.109375" style="56"/>
    <col min="12034" max="12034" width="50.44140625" style="56" customWidth="1"/>
    <col min="12035" max="12035" width="30.6640625" style="56" customWidth="1"/>
    <col min="12036" max="12036" width="20.44140625" style="56" customWidth="1"/>
    <col min="12037" max="12037" width="15" style="56" customWidth="1"/>
    <col min="12038" max="12038" width="20.44140625" style="56" customWidth="1"/>
    <col min="12039" max="12039" width="23" style="56" customWidth="1"/>
    <col min="12040" max="12040" width="28.6640625" style="56" customWidth="1"/>
    <col min="12041" max="12041" width="23" style="56" customWidth="1"/>
    <col min="12042" max="12042" width="28.6640625" style="56" customWidth="1"/>
    <col min="12043" max="12043" width="24" style="56" customWidth="1"/>
    <col min="12044" max="12289" width="9.109375" style="56"/>
    <col min="12290" max="12290" width="50.44140625" style="56" customWidth="1"/>
    <col min="12291" max="12291" width="30.6640625" style="56" customWidth="1"/>
    <col min="12292" max="12292" width="20.44140625" style="56" customWidth="1"/>
    <col min="12293" max="12293" width="15" style="56" customWidth="1"/>
    <col min="12294" max="12294" width="20.44140625" style="56" customWidth="1"/>
    <col min="12295" max="12295" width="23" style="56" customWidth="1"/>
    <col min="12296" max="12296" width="28.6640625" style="56" customWidth="1"/>
    <col min="12297" max="12297" width="23" style="56" customWidth="1"/>
    <col min="12298" max="12298" width="28.6640625" style="56" customWidth="1"/>
    <col min="12299" max="12299" width="24" style="56" customWidth="1"/>
    <col min="12300" max="12545" width="9.109375" style="56"/>
    <col min="12546" max="12546" width="50.44140625" style="56" customWidth="1"/>
    <col min="12547" max="12547" width="30.6640625" style="56" customWidth="1"/>
    <col min="12548" max="12548" width="20.44140625" style="56" customWidth="1"/>
    <col min="12549" max="12549" width="15" style="56" customWidth="1"/>
    <col min="12550" max="12550" width="20.44140625" style="56" customWidth="1"/>
    <col min="12551" max="12551" width="23" style="56" customWidth="1"/>
    <col min="12552" max="12552" width="28.6640625" style="56" customWidth="1"/>
    <col min="12553" max="12553" width="23" style="56" customWidth="1"/>
    <col min="12554" max="12554" width="28.6640625" style="56" customWidth="1"/>
    <col min="12555" max="12555" width="24" style="56" customWidth="1"/>
    <col min="12556" max="12801" width="9.109375" style="56"/>
    <col min="12802" max="12802" width="50.44140625" style="56" customWidth="1"/>
    <col min="12803" max="12803" width="30.6640625" style="56" customWidth="1"/>
    <col min="12804" max="12804" width="20.44140625" style="56" customWidth="1"/>
    <col min="12805" max="12805" width="15" style="56" customWidth="1"/>
    <col min="12806" max="12806" width="20.44140625" style="56" customWidth="1"/>
    <col min="12807" max="12807" width="23" style="56" customWidth="1"/>
    <col min="12808" max="12808" width="28.6640625" style="56" customWidth="1"/>
    <col min="12809" max="12809" width="23" style="56" customWidth="1"/>
    <col min="12810" max="12810" width="28.6640625" style="56" customWidth="1"/>
    <col min="12811" max="12811" width="24" style="56" customWidth="1"/>
    <col min="12812" max="13057" width="9.109375" style="56"/>
    <col min="13058" max="13058" width="50.44140625" style="56" customWidth="1"/>
    <col min="13059" max="13059" width="30.6640625" style="56" customWidth="1"/>
    <col min="13060" max="13060" width="20.44140625" style="56" customWidth="1"/>
    <col min="13061" max="13061" width="15" style="56" customWidth="1"/>
    <col min="13062" max="13062" width="20.44140625" style="56" customWidth="1"/>
    <col min="13063" max="13063" width="23" style="56" customWidth="1"/>
    <col min="13064" max="13064" width="28.6640625" style="56" customWidth="1"/>
    <col min="13065" max="13065" width="23" style="56" customWidth="1"/>
    <col min="13066" max="13066" width="28.6640625" style="56" customWidth="1"/>
    <col min="13067" max="13067" width="24" style="56" customWidth="1"/>
    <col min="13068" max="13313" width="9.109375" style="56"/>
    <col min="13314" max="13314" width="50.44140625" style="56" customWidth="1"/>
    <col min="13315" max="13315" width="30.6640625" style="56" customWidth="1"/>
    <col min="13316" max="13316" width="20.44140625" style="56" customWidth="1"/>
    <col min="13317" max="13317" width="15" style="56" customWidth="1"/>
    <col min="13318" max="13318" width="20.44140625" style="56" customWidth="1"/>
    <col min="13319" max="13319" width="23" style="56" customWidth="1"/>
    <col min="13320" max="13320" width="28.6640625" style="56" customWidth="1"/>
    <col min="13321" max="13321" width="23" style="56" customWidth="1"/>
    <col min="13322" max="13322" width="28.6640625" style="56" customWidth="1"/>
    <col min="13323" max="13323" width="24" style="56" customWidth="1"/>
    <col min="13324" max="13569" width="9.109375" style="56"/>
    <col min="13570" max="13570" width="50.44140625" style="56" customWidth="1"/>
    <col min="13571" max="13571" width="30.6640625" style="56" customWidth="1"/>
    <col min="13572" max="13572" width="20.44140625" style="56" customWidth="1"/>
    <col min="13573" max="13573" width="15" style="56" customWidth="1"/>
    <col min="13574" max="13574" width="20.44140625" style="56" customWidth="1"/>
    <col min="13575" max="13575" width="23" style="56" customWidth="1"/>
    <col min="13576" max="13576" width="28.6640625" style="56" customWidth="1"/>
    <col min="13577" max="13577" width="23" style="56" customWidth="1"/>
    <col min="13578" max="13578" width="28.6640625" style="56" customWidth="1"/>
    <col min="13579" max="13579" width="24" style="56" customWidth="1"/>
    <col min="13580" max="13825" width="9.109375" style="56"/>
    <col min="13826" max="13826" width="50.44140625" style="56" customWidth="1"/>
    <col min="13827" max="13827" width="30.6640625" style="56" customWidth="1"/>
    <col min="13828" max="13828" width="20.44140625" style="56" customWidth="1"/>
    <col min="13829" max="13829" width="15" style="56" customWidth="1"/>
    <col min="13830" max="13830" width="20.44140625" style="56" customWidth="1"/>
    <col min="13831" max="13831" width="23" style="56" customWidth="1"/>
    <col min="13832" max="13832" width="28.6640625" style="56" customWidth="1"/>
    <col min="13833" max="13833" width="23" style="56" customWidth="1"/>
    <col min="13834" max="13834" width="28.6640625" style="56" customWidth="1"/>
    <col min="13835" max="13835" width="24" style="56" customWidth="1"/>
    <col min="13836" max="14081" width="9.109375" style="56"/>
    <col min="14082" max="14082" width="50.44140625" style="56" customWidth="1"/>
    <col min="14083" max="14083" width="30.6640625" style="56" customWidth="1"/>
    <col min="14084" max="14084" width="20.44140625" style="56" customWidth="1"/>
    <col min="14085" max="14085" width="15" style="56" customWidth="1"/>
    <col min="14086" max="14086" width="20.44140625" style="56" customWidth="1"/>
    <col min="14087" max="14087" width="23" style="56" customWidth="1"/>
    <col min="14088" max="14088" width="28.6640625" style="56" customWidth="1"/>
    <col min="14089" max="14089" width="23" style="56" customWidth="1"/>
    <col min="14090" max="14090" width="28.6640625" style="56" customWidth="1"/>
    <col min="14091" max="14091" width="24" style="56" customWidth="1"/>
    <col min="14092" max="14337" width="9.109375" style="56"/>
    <col min="14338" max="14338" width="50.44140625" style="56" customWidth="1"/>
    <col min="14339" max="14339" width="30.6640625" style="56" customWidth="1"/>
    <col min="14340" max="14340" width="20.44140625" style="56" customWidth="1"/>
    <col min="14341" max="14341" width="15" style="56" customWidth="1"/>
    <col min="14342" max="14342" width="20.44140625" style="56" customWidth="1"/>
    <col min="14343" max="14343" width="23" style="56" customWidth="1"/>
    <col min="14344" max="14344" width="28.6640625" style="56" customWidth="1"/>
    <col min="14345" max="14345" width="23" style="56" customWidth="1"/>
    <col min="14346" max="14346" width="28.6640625" style="56" customWidth="1"/>
    <col min="14347" max="14347" width="24" style="56" customWidth="1"/>
    <col min="14348" max="14593" width="9.109375" style="56"/>
    <col min="14594" max="14594" width="50.44140625" style="56" customWidth="1"/>
    <col min="14595" max="14595" width="30.6640625" style="56" customWidth="1"/>
    <col min="14596" max="14596" width="20.44140625" style="56" customWidth="1"/>
    <col min="14597" max="14597" width="15" style="56" customWidth="1"/>
    <col min="14598" max="14598" width="20.44140625" style="56" customWidth="1"/>
    <col min="14599" max="14599" width="23" style="56" customWidth="1"/>
    <col min="14600" max="14600" width="28.6640625" style="56" customWidth="1"/>
    <col min="14601" max="14601" width="23" style="56" customWidth="1"/>
    <col min="14602" max="14602" width="28.6640625" style="56" customWidth="1"/>
    <col min="14603" max="14603" width="24" style="56" customWidth="1"/>
    <col min="14604" max="14849" width="9.109375" style="56"/>
    <col min="14850" max="14850" width="50.44140625" style="56" customWidth="1"/>
    <col min="14851" max="14851" width="30.6640625" style="56" customWidth="1"/>
    <col min="14852" max="14852" width="20.44140625" style="56" customWidth="1"/>
    <col min="14853" max="14853" width="15" style="56" customWidth="1"/>
    <col min="14854" max="14854" width="20.44140625" style="56" customWidth="1"/>
    <col min="14855" max="14855" width="23" style="56" customWidth="1"/>
    <col min="14856" max="14856" width="28.6640625" style="56" customWidth="1"/>
    <col min="14857" max="14857" width="23" style="56" customWidth="1"/>
    <col min="14858" max="14858" width="28.6640625" style="56" customWidth="1"/>
    <col min="14859" max="14859" width="24" style="56" customWidth="1"/>
    <col min="14860" max="15105" width="9.109375" style="56"/>
    <col min="15106" max="15106" width="50.44140625" style="56" customWidth="1"/>
    <col min="15107" max="15107" width="30.6640625" style="56" customWidth="1"/>
    <col min="15108" max="15108" width="20.44140625" style="56" customWidth="1"/>
    <col min="15109" max="15109" width="15" style="56" customWidth="1"/>
    <col min="15110" max="15110" width="20.44140625" style="56" customWidth="1"/>
    <col min="15111" max="15111" width="23" style="56" customWidth="1"/>
    <col min="15112" max="15112" width="28.6640625" style="56" customWidth="1"/>
    <col min="15113" max="15113" width="23" style="56" customWidth="1"/>
    <col min="15114" max="15114" width="28.6640625" style="56" customWidth="1"/>
    <col min="15115" max="15115" width="24" style="56" customWidth="1"/>
    <col min="15116" max="15361" width="9.109375" style="56"/>
    <col min="15362" max="15362" width="50.44140625" style="56" customWidth="1"/>
    <col min="15363" max="15363" width="30.6640625" style="56" customWidth="1"/>
    <col min="15364" max="15364" width="20.44140625" style="56" customWidth="1"/>
    <col min="15365" max="15365" width="15" style="56" customWidth="1"/>
    <col min="15366" max="15366" width="20.44140625" style="56" customWidth="1"/>
    <col min="15367" max="15367" width="23" style="56" customWidth="1"/>
    <col min="15368" max="15368" width="28.6640625" style="56" customWidth="1"/>
    <col min="15369" max="15369" width="23" style="56" customWidth="1"/>
    <col min="15370" max="15370" width="28.6640625" style="56" customWidth="1"/>
    <col min="15371" max="15371" width="24" style="56" customWidth="1"/>
    <col min="15372" max="15617" width="9.109375" style="56"/>
    <col min="15618" max="15618" width="50.44140625" style="56" customWidth="1"/>
    <col min="15619" max="15619" width="30.6640625" style="56" customWidth="1"/>
    <col min="15620" max="15620" width="20.44140625" style="56" customWidth="1"/>
    <col min="15621" max="15621" width="15" style="56" customWidth="1"/>
    <col min="15622" max="15622" width="20.44140625" style="56" customWidth="1"/>
    <col min="15623" max="15623" width="23" style="56" customWidth="1"/>
    <col min="15624" max="15624" width="28.6640625" style="56" customWidth="1"/>
    <col min="15625" max="15625" width="23" style="56" customWidth="1"/>
    <col min="15626" max="15626" width="28.6640625" style="56" customWidth="1"/>
    <col min="15627" max="15627" width="24" style="56" customWidth="1"/>
    <col min="15628" max="15873" width="9.109375" style="56"/>
    <col min="15874" max="15874" width="50.44140625" style="56" customWidth="1"/>
    <col min="15875" max="15875" width="30.6640625" style="56" customWidth="1"/>
    <col min="15876" max="15876" width="20.44140625" style="56" customWidth="1"/>
    <col min="15877" max="15877" width="15" style="56" customWidth="1"/>
    <col min="15878" max="15878" width="20.44140625" style="56" customWidth="1"/>
    <col min="15879" max="15879" width="23" style="56" customWidth="1"/>
    <col min="15880" max="15880" width="28.6640625" style="56" customWidth="1"/>
    <col min="15881" max="15881" width="23" style="56" customWidth="1"/>
    <col min="15882" max="15882" width="28.6640625" style="56" customWidth="1"/>
    <col min="15883" max="15883" width="24" style="56" customWidth="1"/>
    <col min="15884" max="16129" width="9.109375" style="56"/>
    <col min="16130" max="16130" width="50.44140625" style="56" customWidth="1"/>
    <col min="16131" max="16131" width="30.6640625" style="56" customWidth="1"/>
    <col min="16132" max="16132" width="20.44140625" style="56" customWidth="1"/>
    <col min="16133" max="16133" width="15" style="56" customWidth="1"/>
    <col min="16134" max="16134" width="20.44140625" style="56" customWidth="1"/>
    <col min="16135" max="16135" width="23" style="56" customWidth="1"/>
    <col min="16136" max="16136" width="28.6640625" style="56" customWidth="1"/>
    <col min="16137" max="16137" width="23" style="56" customWidth="1"/>
    <col min="16138" max="16138" width="28.6640625" style="56" customWidth="1"/>
    <col min="16139" max="16139" width="24" style="56" customWidth="1"/>
    <col min="16140" max="16384" width="9.109375" style="56"/>
  </cols>
  <sheetData>
    <row r="1" spans="1:11" s="52" customFormat="1" ht="25.8" thickBot="1" x14ac:dyDescent="0.25">
      <c r="A1" s="45" t="s">
        <v>35</v>
      </c>
      <c r="B1" s="112" t="s">
        <v>36</v>
      </c>
      <c r="C1" s="105" t="s">
        <v>123</v>
      </c>
      <c r="D1" s="103" t="s">
        <v>124</v>
      </c>
      <c r="E1" s="73" t="s">
        <v>37</v>
      </c>
      <c r="F1" s="105" t="s">
        <v>38</v>
      </c>
      <c r="G1" s="109" t="s">
        <v>39</v>
      </c>
      <c r="H1" s="105" t="s">
        <v>40</v>
      </c>
      <c r="I1" s="109" t="s">
        <v>41</v>
      </c>
      <c r="J1" s="105" t="s">
        <v>42</v>
      </c>
      <c r="K1" s="73" t="s">
        <v>43</v>
      </c>
    </row>
    <row r="2" spans="1:11" s="245" customFormat="1" ht="13.2" x14ac:dyDescent="0.25">
      <c r="A2" s="239" t="s">
        <v>44</v>
      </c>
      <c r="B2" s="240"/>
      <c r="C2" s="240"/>
      <c r="D2" s="249"/>
      <c r="E2" s="250"/>
      <c r="F2" s="240"/>
      <c r="G2" s="251"/>
      <c r="H2" s="243"/>
      <c r="I2" s="251"/>
      <c r="J2" s="240"/>
      <c r="K2" s="250"/>
    </row>
    <row r="3" spans="1:11" s="54" customFormat="1" ht="13.2" x14ac:dyDescent="0.25">
      <c r="A3" s="47" t="s">
        <v>45</v>
      </c>
      <c r="B3" s="113">
        <f>B4+B7+B10+B12</f>
        <v>6258122</v>
      </c>
      <c r="C3" s="113">
        <f>C4+C7+C10+C12</f>
        <v>6167500</v>
      </c>
      <c r="D3" s="48">
        <f>C3/7.5345</f>
        <v>818567.92089720618</v>
      </c>
      <c r="E3" s="114">
        <f>C3/B3*100</f>
        <v>98.551929796191246</v>
      </c>
      <c r="F3" s="113">
        <f>F4+F7+F10+F12</f>
        <v>896475</v>
      </c>
      <c r="G3" s="114">
        <f>F3/D3*100</f>
        <v>109.51748500202676</v>
      </c>
      <c r="H3" s="116">
        <f>H4+H7+H10+H12</f>
        <v>957945</v>
      </c>
      <c r="I3" s="114">
        <f>H3/F3*100</f>
        <v>106.85685601940935</v>
      </c>
      <c r="J3" s="113">
        <f>J4+J7+J10+J12</f>
        <v>957945</v>
      </c>
      <c r="K3" s="74">
        <f>J3/H3*100</f>
        <v>100</v>
      </c>
    </row>
    <row r="4" spans="1:11" s="232" customFormat="1" ht="26.4" x14ac:dyDescent="0.25">
      <c r="A4" s="226" t="s">
        <v>46</v>
      </c>
      <c r="B4" s="227">
        <v>710725</v>
      </c>
      <c r="C4" s="227">
        <v>360000</v>
      </c>
      <c r="D4" s="228">
        <f t="shared" ref="D4:D43" si="0">C4/7.5345</f>
        <v>47780.211029265374</v>
      </c>
      <c r="E4" s="229">
        <f t="shared" ref="E4:E43" si="1">C4/B4*100</f>
        <v>50.652502726089551</v>
      </c>
      <c r="F4" s="227">
        <v>53000</v>
      </c>
      <c r="G4" s="229">
        <f t="shared" ref="G4:G43" si="2">F4/D4*100</f>
        <v>110.92458333333335</v>
      </c>
      <c r="H4" s="230">
        <v>57000</v>
      </c>
      <c r="I4" s="229">
        <f t="shared" ref="I4:I43" si="3">H4/F4*100</f>
        <v>107.54716981132076</v>
      </c>
      <c r="J4" s="227">
        <v>57000</v>
      </c>
      <c r="K4" s="231">
        <f t="shared" ref="K4:K43" si="4">J4/H4*100</f>
        <v>100</v>
      </c>
    </row>
    <row r="5" spans="1:11" s="224" customFormat="1" ht="13.2" x14ac:dyDescent="0.25">
      <c r="A5" s="222" t="s">
        <v>47</v>
      </c>
      <c r="B5" s="219">
        <v>0</v>
      </c>
      <c r="C5" s="219">
        <v>0</v>
      </c>
      <c r="D5" s="217">
        <f t="shared" si="0"/>
        <v>0</v>
      </c>
      <c r="E5" s="218"/>
      <c r="F5" s="219">
        <v>0</v>
      </c>
      <c r="G5" s="218"/>
      <c r="H5" s="220">
        <v>0</v>
      </c>
      <c r="I5" s="218"/>
      <c r="J5" s="219">
        <v>0</v>
      </c>
      <c r="K5" s="221"/>
    </row>
    <row r="6" spans="1:11" s="224" customFormat="1" ht="13.2" x14ac:dyDescent="0.25">
      <c r="A6" s="222" t="s">
        <v>48</v>
      </c>
      <c r="B6" s="219">
        <v>710725</v>
      </c>
      <c r="C6" s="219">
        <v>360000</v>
      </c>
      <c r="D6" s="217">
        <f t="shared" si="0"/>
        <v>47780.211029265374</v>
      </c>
      <c r="E6" s="218">
        <f t="shared" si="1"/>
        <v>50.652502726089551</v>
      </c>
      <c r="F6" s="219">
        <v>53000</v>
      </c>
      <c r="G6" s="218">
        <f t="shared" si="2"/>
        <v>110.92458333333335</v>
      </c>
      <c r="H6" s="220">
        <v>57000</v>
      </c>
      <c r="I6" s="218">
        <f t="shared" si="3"/>
        <v>107.54716981132076</v>
      </c>
      <c r="J6" s="219">
        <v>57000</v>
      </c>
      <c r="K6" s="221">
        <f t="shared" si="4"/>
        <v>100</v>
      </c>
    </row>
    <row r="7" spans="1:11" s="232" customFormat="1" ht="39.6" x14ac:dyDescent="0.25">
      <c r="A7" s="226" t="s">
        <v>53</v>
      </c>
      <c r="B7" s="227">
        <v>451979</v>
      </c>
      <c r="C7" s="227">
        <v>5000</v>
      </c>
      <c r="D7" s="228">
        <f t="shared" si="0"/>
        <v>663.61404207313024</v>
      </c>
      <c r="E7" s="229">
        <f t="shared" si="1"/>
        <v>1.1062460866544686</v>
      </c>
      <c r="F7" s="227">
        <v>2650</v>
      </c>
      <c r="G7" s="229">
        <f t="shared" si="2"/>
        <v>399.32850000000002</v>
      </c>
      <c r="H7" s="230">
        <v>3000</v>
      </c>
      <c r="I7" s="229">
        <f t="shared" si="3"/>
        <v>113.20754716981132</v>
      </c>
      <c r="J7" s="227">
        <v>3000</v>
      </c>
      <c r="K7" s="231">
        <f t="shared" si="4"/>
        <v>100</v>
      </c>
    </row>
    <row r="8" spans="1:11" s="55" customFormat="1" ht="13.2" x14ac:dyDescent="0.25">
      <c r="A8" s="49" t="s">
        <v>54</v>
      </c>
      <c r="B8" s="69">
        <v>0</v>
      </c>
      <c r="C8" s="69">
        <v>5000</v>
      </c>
      <c r="D8" s="217">
        <f t="shared" si="0"/>
        <v>663.61404207313024</v>
      </c>
      <c r="E8" s="218"/>
      <c r="F8" s="219">
        <v>2650</v>
      </c>
      <c r="G8" s="218">
        <f t="shared" si="2"/>
        <v>399.32850000000002</v>
      </c>
      <c r="H8" s="220">
        <v>3000</v>
      </c>
      <c r="I8" s="218">
        <f t="shared" si="3"/>
        <v>113.20754716981132</v>
      </c>
      <c r="J8" s="219">
        <v>3000</v>
      </c>
      <c r="K8" s="221">
        <f t="shared" si="4"/>
        <v>100</v>
      </c>
    </row>
    <row r="9" spans="1:11" s="55" customFormat="1" ht="13.2" x14ac:dyDescent="0.25">
      <c r="A9" s="49" t="s">
        <v>55</v>
      </c>
      <c r="B9" s="69">
        <v>0</v>
      </c>
      <c r="C9" s="69">
        <v>5000</v>
      </c>
      <c r="D9" s="217">
        <f t="shared" si="0"/>
        <v>663.61404207313024</v>
      </c>
      <c r="E9" s="218"/>
      <c r="F9" s="219">
        <v>2650</v>
      </c>
      <c r="G9" s="218">
        <f t="shared" si="2"/>
        <v>399.32850000000002</v>
      </c>
      <c r="H9" s="220">
        <v>3000</v>
      </c>
      <c r="I9" s="218">
        <f t="shared" si="3"/>
        <v>113.20754716981132</v>
      </c>
      <c r="J9" s="219">
        <v>3000</v>
      </c>
      <c r="K9" s="221">
        <f t="shared" si="4"/>
        <v>100</v>
      </c>
    </row>
    <row r="10" spans="1:11" s="232" customFormat="1" ht="26.4" x14ac:dyDescent="0.25">
      <c r="A10" s="226" t="s">
        <v>56</v>
      </c>
      <c r="B10" s="227">
        <v>5088999</v>
      </c>
      <c r="C10" s="227">
        <v>5792500</v>
      </c>
      <c r="D10" s="228">
        <f t="shared" si="0"/>
        <v>768796.86774172133</v>
      </c>
      <c r="E10" s="229">
        <f t="shared" si="1"/>
        <v>113.82395634190536</v>
      </c>
      <c r="F10" s="227">
        <v>839495</v>
      </c>
      <c r="G10" s="229">
        <f t="shared" si="2"/>
        <v>109.19594436771689</v>
      </c>
      <c r="H10" s="230">
        <v>896545</v>
      </c>
      <c r="I10" s="229">
        <f t="shared" si="3"/>
        <v>106.79575220817277</v>
      </c>
      <c r="J10" s="227">
        <v>896545</v>
      </c>
      <c r="K10" s="231">
        <f t="shared" si="4"/>
        <v>100</v>
      </c>
    </row>
    <row r="11" spans="1:11" s="224" customFormat="1" ht="13.2" x14ac:dyDescent="0.25">
      <c r="A11" s="222" t="s">
        <v>47</v>
      </c>
      <c r="B11" s="219">
        <v>5088999</v>
      </c>
      <c r="C11" s="219">
        <v>5792500</v>
      </c>
      <c r="D11" s="223">
        <f t="shared" si="0"/>
        <v>768796.86774172133</v>
      </c>
      <c r="E11" s="218">
        <f t="shared" si="1"/>
        <v>113.82395634190536</v>
      </c>
      <c r="F11" s="219">
        <v>839495</v>
      </c>
      <c r="G11" s="218">
        <f t="shared" si="2"/>
        <v>109.19594436771689</v>
      </c>
      <c r="H11" s="220">
        <v>896545</v>
      </c>
      <c r="I11" s="218">
        <f t="shared" si="3"/>
        <v>106.79575220817277</v>
      </c>
      <c r="J11" s="219">
        <v>896545</v>
      </c>
      <c r="K11" s="221">
        <f t="shared" si="4"/>
        <v>100</v>
      </c>
    </row>
    <row r="12" spans="1:11" s="232" customFormat="1" ht="13.2" x14ac:dyDescent="0.25">
      <c r="A12" s="226" t="s">
        <v>57</v>
      </c>
      <c r="B12" s="227">
        <v>6419</v>
      </c>
      <c r="C12" s="227">
        <v>10000</v>
      </c>
      <c r="D12" s="233">
        <f t="shared" si="0"/>
        <v>1327.2280841462605</v>
      </c>
      <c r="E12" s="229">
        <f t="shared" si="1"/>
        <v>155.78750584203146</v>
      </c>
      <c r="F12" s="227">
        <v>1330</v>
      </c>
      <c r="G12" s="229">
        <f t="shared" si="2"/>
        <v>100.20885</v>
      </c>
      <c r="H12" s="230">
        <v>1400</v>
      </c>
      <c r="I12" s="229">
        <f t="shared" si="3"/>
        <v>105.26315789473684</v>
      </c>
      <c r="J12" s="227">
        <v>1400</v>
      </c>
      <c r="K12" s="231">
        <f t="shared" si="4"/>
        <v>100</v>
      </c>
    </row>
    <row r="13" spans="1:11" s="224" customFormat="1" ht="13.2" x14ac:dyDescent="0.25">
      <c r="A13" s="222" t="s">
        <v>49</v>
      </c>
      <c r="B13" s="219">
        <v>0</v>
      </c>
      <c r="C13" s="219">
        <v>0</v>
      </c>
      <c r="D13" s="217">
        <f t="shared" si="0"/>
        <v>0</v>
      </c>
      <c r="E13" s="218"/>
      <c r="F13" s="219"/>
      <c r="G13" s="218"/>
      <c r="H13" s="220"/>
      <c r="I13" s="218"/>
      <c r="J13" s="219"/>
      <c r="K13" s="221"/>
    </row>
    <row r="14" spans="1:11" s="224" customFormat="1" ht="13.2" x14ac:dyDescent="0.25">
      <c r="A14" s="222" t="s">
        <v>50</v>
      </c>
      <c r="B14" s="219">
        <v>0</v>
      </c>
      <c r="C14" s="219">
        <v>0</v>
      </c>
      <c r="D14" s="217">
        <f t="shared" si="0"/>
        <v>0</v>
      </c>
      <c r="E14" s="218"/>
      <c r="F14" s="219"/>
      <c r="G14" s="218"/>
      <c r="H14" s="220"/>
      <c r="I14" s="218"/>
      <c r="J14" s="219"/>
      <c r="K14" s="221"/>
    </row>
    <row r="15" spans="1:11" s="54" customFormat="1" ht="13.2" x14ac:dyDescent="0.25">
      <c r="A15" s="47" t="s">
        <v>58</v>
      </c>
      <c r="B15" s="113">
        <f>B16</f>
        <v>10600</v>
      </c>
      <c r="C15" s="113">
        <v>16000</v>
      </c>
      <c r="D15" s="48">
        <f t="shared" si="0"/>
        <v>2123.5649346340169</v>
      </c>
      <c r="E15" s="114">
        <f t="shared" si="1"/>
        <v>150.9433962264151</v>
      </c>
      <c r="F15" s="113">
        <v>2100</v>
      </c>
      <c r="G15" s="114">
        <f t="shared" si="2"/>
        <v>98.890312499999993</v>
      </c>
      <c r="H15" s="115">
        <v>2500</v>
      </c>
      <c r="I15" s="114">
        <f t="shared" si="3"/>
        <v>119.04761904761905</v>
      </c>
      <c r="J15" s="113">
        <v>2500</v>
      </c>
      <c r="K15" s="74">
        <f t="shared" si="4"/>
        <v>100</v>
      </c>
    </row>
    <row r="16" spans="1:11" s="232" customFormat="1" ht="26.4" x14ac:dyDescent="0.25">
      <c r="A16" s="226" t="s">
        <v>59</v>
      </c>
      <c r="B16" s="227">
        <v>10600</v>
      </c>
      <c r="C16" s="227">
        <v>16000</v>
      </c>
      <c r="D16" s="228">
        <f t="shared" si="0"/>
        <v>2123.5649346340169</v>
      </c>
      <c r="E16" s="229">
        <f t="shared" si="1"/>
        <v>150.9433962264151</v>
      </c>
      <c r="F16" s="227">
        <v>2100</v>
      </c>
      <c r="G16" s="229">
        <f t="shared" si="2"/>
        <v>98.890312499999993</v>
      </c>
      <c r="H16" s="230">
        <v>2500</v>
      </c>
      <c r="I16" s="229">
        <f t="shared" si="3"/>
        <v>119.04761904761905</v>
      </c>
      <c r="J16" s="227">
        <v>2500</v>
      </c>
      <c r="K16" s="231">
        <f t="shared" si="4"/>
        <v>100</v>
      </c>
    </row>
    <row r="17" spans="1:11" s="224" customFormat="1" ht="13.2" x14ac:dyDescent="0.25">
      <c r="A17" s="222" t="s">
        <v>51</v>
      </c>
      <c r="B17" s="219">
        <v>10600</v>
      </c>
      <c r="C17" s="219">
        <v>16000</v>
      </c>
      <c r="D17" s="217">
        <f t="shared" si="0"/>
        <v>2123.5649346340169</v>
      </c>
      <c r="E17" s="218">
        <f t="shared" si="1"/>
        <v>150.9433962264151</v>
      </c>
      <c r="F17" s="219">
        <v>2100</v>
      </c>
      <c r="G17" s="218">
        <f t="shared" si="2"/>
        <v>98.890312499999993</v>
      </c>
      <c r="H17" s="220">
        <v>2500</v>
      </c>
      <c r="I17" s="218">
        <f t="shared" si="3"/>
        <v>119.04761904761905</v>
      </c>
      <c r="J17" s="219">
        <v>2500</v>
      </c>
      <c r="K17" s="221">
        <f t="shared" si="4"/>
        <v>100</v>
      </c>
    </row>
    <row r="18" spans="1:11" s="248" customFormat="1" ht="13.2" x14ac:dyDescent="0.25">
      <c r="A18" s="239" t="s">
        <v>60</v>
      </c>
      <c r="B18" s="246">
        <f>B4+B7+B10+B12+B16</f>
        <v>6268722</v>
      </c>
      <c r="C18" s="246">
        <f>C3+C15</f>
        <v>6183500</v>
      </c>
      <c r="D18" s="241">
        <f t="shared" si="0"/>
        <v>820691.4858318402</v>
      </c>
      <c r="E18" s="242">
        <f t="shared" si="1"/>
        <v>98.640520348485708</v>
      </c>
      <c r="F18" s="246">
        <f>F15+F3</f>
        <v>898575</v>
      </c>
      <c r="G18" s="242">
        <f t="shared" si="2"/>
        <v>109.48998686019245</v>
      </c>
      <c r="H18" s="247">
        <f>H15+H3</f>
        <v>960445</v>
      </c>
      <c r="I18" s="242">
        <f t="shared" si="3"/>
        <v>106.885346242662</v>
      </c>
      <c r="J18" s="246">
        <f>J15+J3</f>
        <v>960445</v>
      </c>
      <c r="K18" s="244">
        <f t="shared" si="4"/>
        <v>100</v>
      </c>
    </row>
    <row r="19" spans="1:11" s="119" customFormat="1" ht="13.2" x14ac:dyDescent="0.25">
      <c r="A19" s="47" t="s">
        <v>61</v>
      </c>
      <c r="B19" s="113">
        <f>B20+B23+B28</f>
        <v>5851268</v>
      </c>
      <c r="C19" s="113">
        <f>C23+C28</f>
        <v>1277500</v>
      </c>
      <c r="D19" s="48">
        <f t="shared" si="0"/>
        <v>169553.38774968477</v>
      </c>
      <c r="E19" s="117">
        <f t="shared" si="1"/>
        <v>21.832874515404182</v>
      </c>
      <c r="F19" s="113">
        <f>F20+F23+F28</f>
        <v>974853</v>
      </c>
      <c r="G19" s="117">
        <f t="shared" si="2"/>
        <v>574.9534190606654</v>
      </c>
      <c r="H19" s="116">
        <f>H20+H23+H28</f>
        <v>1046573</v>
      </c>
      <c r="I19" s="117">
        <f t="shared" si="3"/>
        <v>107.35700664613023</v>
      </c>
      <c r="J19" s="113">
        <f>J20+J23+J28</f>
        <v>1046573</v>
      </c>
      <c r="K19" s="118">
        <f t="shared" si="4"/>
        <v>100</v>
      </c>
    </row>
    <row r="20" spans="1:11" s="232" customFormat="1" ht="13.2" x14ac:dyDescent="0.25">
      <c r="A20" s="226" t="s">
        <v>62</v>
      </c>
      <c r="B20" s="227">
        <v>4864102</v>
      </c>
      <c r="C20" s="234">
        <v>5270000</v>
      </c>
      <c r="D20" s="228">
        <f>C20/7.5345</f>
        <v>699449.2003450793</v>
      </c>
      <c r="E20" s="229">
        <f t="shared" si="1"/>
        <v>108.34476744114329</v>
      </c>
      <c r="F20" s="227">
        <v>799295</v>
      </c>
      <c r="G20" s="229">
        <f t="shared" si="2"/>
        <v>114.27491797912714</v>
      </c>
      <c r="H20" s="230">
        <v>853360</v>
      </c>
      <c r="I20" s="229">
        <f t="shared" si="3"/>
        <v>106.76408585065589</v>
      </c>
      <c r="J20" s="227">
        <v>853360</v>
      </c>
      <c r="K20" s="231">
        <f t="shared" si="4"/>
        <v>100</v>
      </c>
    </row>
    <row r="21" spans="1:11" s="224" customFormat="1" ht="13.2" x14ac:dyDescent="0.25">
      <c r="A21" s="222" t="s">
        <v>47</v>
      </c>
      <c r="B21" s="219">
        <v>4864102</v>
      </c>
      <c r="C21" s="225">
        <v>5270000</v>
      </c>
      <c r="D21" s="217">
        <f>C20/7.5345</f>
        <v>699449.2003450793</v>
      </c>
      <c r="E21" s="218">
        <f t="shared" si="1"/>
        <v>108.34476744114329</v>
      </c>
      <c r="F21" s="219">
        <v>781530</v>
      </c>
      <c r="G21" s="218">
        <f t="shared" si="2"/>
        <v>111.73506233396584</v>
      </c>
      <c r="H21" s="220">
        <v>833000</v>
      </c>
      <c r="I21" s="218">
        <f t="shared" si="3"/>
        <v>106.58579964940564</v>
      </c>
      <c r="J21" s="219">
        <v>833000</v>
      </c>
      <c r="K21" s="221">
        <f t="shared" si="4"/>
        <v>100</v>
      </c>
    </row>
    <row r="22" spans="1:11" s="224" customFormat="1" ht="13.2" x14ac:dyDescent="0.25">
      <c r="A22" s="222" t="s">
        <v>48</v>
      </c>
      <c r="B22" s="219">
        <v>0</v>
      </c>
      <c r="C22" s="219">
        <v>0</v>
      </c>
      <c r="D22" s="217">
        <f t="shared" si="0"/>
        <v>0</v>
      </c>
      <c r="E22" s="218"/>
      <c r="F22" s="219">
        <v>1165</v>
      </c>
      <c r="G22" s="218"/>
      <c r="H22" s="220">
        <v>1360</v>
      </c>
      <c r="I22" s="218"/>
      <c r="J22" s="219">
        <v>1360</v>
      </c>
      <c r="K22" s="221">
        <f t="shared" si="4"/>
        <v>100</v>
      </c>
    </row>
    <row r="23" spans="1:11" s="238" customFormat="1" ht="13.2" x14ac:dyDescent="0.25">
      <c r="A23" s="226" t="s">
        <v>63</v>
      </c>
      <c r="B23" s="227">
        <v>961666</v>
      </c>
      <c r="C23" s="227">
        <v>1272000</v>
      </c>
      <c r="D23" s="228">
        <f t="shared" si="0"/>
        <v>168823.41230340433</v>
      </c>
      <c r="E23" s="235">
        <f t="shared" si="1"/>
        <v>132.270455646763</v>
      </c>
      <c r="F23" s="227">
        <v>172673</v>
      </c>
      <c r="G23" s="235">
        <f t="shared" si="2"/>
        <v>102.28024516509436</v>
      </c>
      <c r="H23" s="236">
        <v>190373</v>
      </c>
      <c r="I23" s="235">
        <f t="shared" si="3"/>
        <v>110.25058926410034</v>
      </c>
      <c r="J23" s="227">
        <v>190373</v>
      </c>
      <c r="K23" s="237">
        <f t="shared" si="4"/>
        <v>100</v>
      </c>
    </row>
    <row r="24" spans="1:11" s="224" customFormat="1" ht="13.2" x14ac:dyDescent="0.25">
      <c r="A24" s="222" t="s">
        <v>49</v>
      </c>
      <c r="B24" s="219">
        <v>0</v>
      </c>
      <c r="C24" s="219">
        <v>0</v>
      </c>
      <c r="D24" s="217">
        <f t="shared" si="0"/>
        <v>0</v>
      </c>
      <c r="E24" s="218"/>
      <c r="F24" s="219">
        <v>0</v>
      </c>
      <c r="G24" s="218">
        <v>0</v>
      </c>
      <c r="H24" s="220">
        <v>0</v>
      </c>
      <c r="I24" s="218">
        <v>0</v>
      </c>
      <c r="J24" s="219"/>
      <c r="K24" s="221">
        <v>0</v>
      </c>
    </row>
    <row r="25" spans="1:11" s="224" customFormat="1" ht="13.2" x14ac:dyDescent="0.25">
      <c r="A25" s="222" t="s">
        <v>50</v>
      </c>
      <c r="B25" s="219">
        <v>0</v>
      </c>
      <c r="C25" s="219">
        <v>0</v>
      </c>
      <c r="D25" s="217">
        <f t="shared" si="0"/>
        <v>0</v>
      </c>
      <c r="E25" s="218"/>
      <c r="F25" s="219">
        <v>0</v>
      </c>
      <c r="G25" s="218">
        <v>0</v>
      </c>
      <c r="H25" s="220">
        <v>0</v>
      </c>
      <c r="I25" s="218">
        <v>0</v>
      </c>
      <c r="J25" s="219">
        <v>0</v>
      </c>
      <c r="K25" s="221">
        <v>0</v>
      </c>
    </row>
    <row r="26" spans="1:11" s="224" customFormat="1" ht="13.2" x14ac:dyDescent="0.25">
      <c r="A26" s="222" t="s">
        <v>47</v>
      </c>
      <c r="B26" s="219">
        <v>881666</v>
      </c>
      <c r="C26" s="219">
        <v>587000</v>
      </c>
      <c r="D26" s="217">
        <f t="shared" si="0"/>
        <v>77908.288539385496</v>
      </c>
      <c r="E26" s="218">
        <f>C26/B26*100</f>
        <v>66.578500248393382</v>
      </c>
      <c r="F26" s="219">
        <v>79770</v>
      </c>
      <c r="G26" s="218">
        <f t="shared" si="2"/>
        <v>102.38961925042589</v>
      </c>
      <c r="H26" s="220">
        <v>89300</v>
      </c>
      <c r="I26" s="218">
        <f t="shared" si="3"/>
        <v>111.94684718565877</v>
      </c>
      <c r="J26" s="219">
        <v>89300</v>
      </c>
      <c r="K26" s="221">
        <f t="shared" si="4"/>
        <v>100</v>
      </c>
    </row>
    <row r="27" spans="1:11" s="224" customFormat="1" ht="13.2" x14ac:dyDescent="0.25">
      <c r="A27" s="222" t="s">
        <v>48</v>
      </c>
      <c r="B27" s="219">
        <v>116050</v>
      </c>
      <c r="C27" s="219">
        <v>80000</v>
      </c>
      <c r="D27" s="217">
        <f t="shared" si="0"/>
        <v>10617.824673170084</v>
      </c>
      <c r="E27" s="218">
        <f t="shared" si="1"/>
        <v>68.935803532959923</v>
      </c>
      <c r="F27" s="219">
        <v>13273</v>
      </c>
      <c r="G27" s="218">
        <f t="shared" si="2"/>
        <v>125.00677312500001</v>
      </c>
      <c r="H27" s="220">
        <v>13273</v>
      </c>
      <c r="I27" s="218">
        <f t="shared" si="3"/>
        <v>100</v>
      </c>
      <c r="J27" s="219">
        <v>13273</v>
      </c>
      <c r="K27" s="221">
        <f t="shared" si="4"/>
        <v>100</v>
      </c>
    </row>
    <row r="28" spans="1:11" s="238" customFormat="1" ht="13.2" x14ac:dyDescent="0.25">
      <c r="A28" s="226" t="s">
        <v>64</v>
      </c>
      <c r="B28" s="227">
        <v>25500</v>
      </c>
      <c r="C28" s="227">
        <v>5500</v>
      </c>
      <c r="D28" s="228">
        <f t="shared" si="0"/>
        <v>729.97544628044329</v>
      </c>
      <c r="E28" s="235">
        <f t="shared" si="1"/>
        <v>21.568627450980394</v>
      </c>
      <c r="F28" s="227">
        <v>2885</v>
      </c>
      <c r="G28" s="235">
        <f t="shared" si="2"/>
        <v>395.21877272727272</v>
      </c>
      <c r="H28" s="236">
        <v>2840</v>
      </c>
      <c r="I28" s="235">
        <f t="shared" si="3"/>
        <v>98.440207972270372</v>
      </c>
      <c r="J28" s="227">
        <v>2840</v>
      </c>
      <c r="K28" s="237">
        <f t="shared" si="4"/>
        <v>100</v>
      </c>
    </row>
    <row r="29" spans="1:11" s="224" customFormat="1" ht="13.2" x14ac:dyDescent="0.25">
      <c r="A29" s="222" t="s">
        <v>47</v>
      </c>
      <c r="B29" s="219">
        <v>25500</v>
      </c>
      <c r="C29" s="219">
        <v>5500</v>
      </c>
      <c r="D29" s="217">
        <f t="shared" si="0"/>
        <v>729.97544628044329</v>
      </c>
      <c r="E29" s="218">
        <f t="shared" si="1"/>
        <v>21.568627450980394</v>
      </c>
      <c r="F29" s="219">
        <v>2650</v>
      </c>
      <c r="G29" s="218">
        <f t="shared" si="2"/>
        <v>363.02590909090912</v>
      </c>
      <c r="H29" s="220">
        <v>2700</v>
      </c>
      <c r="I29" s="218">
        <f t="shared" si="3"/>
        <v>101.88679245283019</v>
      </c>
      <c r="J29" s="219">
        <v>2700</v>
      </c>
      <c r="K29" s="221">
        <f t="shared" si="4"/>
        <v>100</v>
      </c>
    </row>
    <row r="30" spans="1:11" s="224" customFormat="1" ht="13.2" x14ac:dyDescent="0.25">
      <c r="A30" s="222" t="s">
        <v>48</v>
      </c>
      <c r="B30" s="219">
        <v>0</v>
      </c>
      <c r="C30" s="219">
        <v>0</v>
      </c>
      <c r="D30" s="217">
        <f t="shared" si="0"/>
        <v>0</v>
      </c>
      <c r="E30" s="218"/>
      <c r="F30" s="219">
        <v>235</v>
      </c>
      <c r="G30" s="218"/>
      <c r="H30" s="220">
        <v>140</v>
      </c>
      <c r="I30" s="218">
        <f t="shared" si="3"/>
        <v>59.574468085106382</v>
      </c>
      <c r="J30" s="219">
        <v>140</v>
      </c>
      <c r="K30" s="221">
        <f t="shared" si="4"/>
        <v>100</v>
      </c>
    </row>
    <row r="31" spans="1:11" s="119" customFormat="1" ht="13.2" x14ac:dyDescent="0.25">
      <c r="A31" s="47" t="s">
        <v>65</v>
      </c>
      <c r="B31" s="113">
        <f>B32+B34+B41</f>
        <v>86400</v>
      </c>
      <c r="C31" s="113">
        <v>210000</v>
      </c>
      <c r="D31" s="48">
        <f t="shared" si="0"/>
        <v>27871.78976707147</v>
      </c>
      <c r="E31" s="117">
        <f t="shared" si="1"/>
        <v>243.05555555555554</v>
      </c>
      <c r="F31" s="113">
        <f>F32+F34+F41</f>
        <v>20023</v>
      </c>
      <c r="G31" s="117">
        <f t="shared" si="2"/>
        <v>71.839663571428574</v>
      </c>
      <c r="H31" s="116">
        <f>H32+H34+H41</f>
        <v>20373</v>
      </c>
      <c r="I31" s="117">
        <f t="shared" si="3"/>
        <v>101.74798981171654</v>
      </c>
      <c r="J31" s="113">
        <f>J32+J34+J41</f>
        <v>20373</v>
      </c>
      <c r="K31" s="118">
        <f t="shared" si="4"/>
        <v>100</v>
      </c>
    </row>
    <row r="32" spans="1:11" s="232" customFormat="1" ht="26.4" x14ac:dyDescent="0.25">
      <c r="A32" s="226" t="s">
        <v>66</v>
      </c>
      <c r="B32" s="227">
        <v>2500</v>
      </c>
      <c r="C32" s="227">
        <v>0</v>
      </c>
      <c r="D32" s="228">
        <f t="shared" si="0"/>
        <v>0</v>
      </c>
      <c r="E32" s="229"/>
      <c r="F32" s="227">
        <v>0</v>
      </c>
      <c r="G32" s="229"/>
      <c r="H32" s="230">
        <v>0</v>
      </c>
      <c r="I32" s="229"/>
      <c r="J32" s="227">
        <v>0</v>
      </c>
      <c r="K32" s="231"/>
    </row>
    <row r="33" spans="1:11" s="224" customFormat="1" ht="13.2" x14ac:dyDescent="0.25">
      <c r="A33" s="222" t="s">
        <v>47</v>
      </c>
      <c r="B33" s="219">
        <v>0</v>
      </c>
      <c r="C33" s="219">
        <v>0</v>
      </c>
      <c r="D33" s="217">
        <f t="shared" si="0"/>
        <v>0</v>
      </c>
      <c r="E33" s="218"/>
      <c r="F33" s="219">
        <v>0</v>
      </c>
      <c r="G33" s="218"/>
      <c r="H33" s="220">
        <v>0</v>
      </c>
      <c r="I33" s="218"/>
      <c r="J33" s="219">
        <v>0</v>
      </c>
      <c r="K33" s="221"/>
    </row>
    <row r="34" spans="1:11" s="232" customFormat="1" ht="26.4" x14ac:dyDescent="0.25">
      <c r="A34" s="226" t="s">
        <v>67</v>
      </c>
      <c r="B34" s="227">
        <v>83900</v>
      </c>
      <c r="C34" s="227">
        <v>200000</v>
      </c>
      <c r="D34" s="228">
        <f t="shared" si="0"/>
        <v>26544.56168292521</v>
      </c>
      <c r="E34" s="229">
        <f t="shared" si="1"/>
        <v>238.37902264600714</v>
      </c>
      <c r="F34" s="227">
        <v>20023</v>
      </c>
      <c r="G34" s="229">
        <f t="shared" si="2"/>
        <v>75.431646749999999</v>
      </c>
      <c r="H34" s="230">
        <v>20373</v>
      </c>
      <c r="I34" s="229">
        <f t="shared" si="3"/>
        <v>101.74798981171654</v>
      </c>
      <c r="J34" s="227">
        <v>20373</v>
      </c>
      <c r="K34" s="231">
        <f t="shared" si="4"/>
        <v>100</v>
      </c>
    </row>
    <row r="35" spans="1:11" s="224" customFormat="1" ht="13.2" x14ac:dyDescent="0.25">
      <c r="A35" s="222" t="s">
        <v>47</v>
      </c>
      <c r="B35" s="219">
        <v>0</v>
      </c>
      <c r="C35" s="219">
        <v>10000</v>
      </c>
      <c r="D35" s="217">
        <f t="shared" si="0"/>
        <v>1327.2280841462605</v>
      </c>
      <c r="E35" s="218"/>
      <c r="F35" s="219">
        <v>2000</v>
      </c>
      <c r="G35" s="218">
        <f t="shared" si="2"/>
        <v>150.69000000000003</v>
      </c>
      <c r="H35" s="220">
        <v>2000</v>
      </c>
      <c r="I35" s="218">
        <f t="shared" si="3"/>
        <v>100</v>
      </c>
      <c r="J35" s="219">
        <v>2000</v>
      </c>
      <c r="K35" s="221">
        <f t="shared" si="4"/>
        <v>100</v>
      </c>
    </row>
    <row r="36" spans="1:11" s="224" customFormat="1" ht="13.2" x14ac:dyDescent="0.25">
      <c r="A36" s="222" t="s">
        <v>48</v>
      </c>
      <c r="B36" s="219">
        <v>83900</v>
      </c>
      <c r="C36" s="219">
        <v>200000</v>
      </c>
      <c r="D36" s="217">
        <f t="shared" si="0"/>
        <v>26544.56168292521</v>
      </c>
      <c r="E36" s="218">
        <f t="shared" si="1"/>
        <v>238.37902264600714</v>
      </c>
      <c r="F36" s="219">
        <v>13273</v>
      </c>
      <c r="G36" s="218">
        <f t="shared" si="2"/>
        <v>50.002709250000002</v>
      </c>
      <c r="H36" s="220">
        <v>13273</v>
      </c>
      <c r="I36" s="218">
        <f t="shared" si="3"/>
        <v>100</v>
      </c>
      <c r="J36" s="219">
        <v>13273</v>
      </c>
      <c r="K36" s="221">
        <f t="shared" si="4"/>
        <v>100</v>
      </c>
    </row>
    <row r="37" spans="1:11" s="224" customFormat="1" ht="13.2" x14ac:dyDescent="0.25">
      <c r="A37" s="222" t="s">
        <v>54</v>
      </c>
      <c r="B37" s="219">
        <v>0</v>
      </c>
      <c r="C37" s="219">
        <v>5000</v>
      </c>
      <c r="D37" s="217">
        <f t="shared" si="0"/>
        <v>663.61404207313024</v>
      </c>
      <c r="E37" s="218"/>
      <c r="F37" s="219">
        <v>0</v>
      </c>
      <c r="G37" s="218">
        <f t="shared" si="2"/>
        <v>0</v>
      </c>
      <c r="H37" s="220">
        <v>0</v>
      </c>
      <c r="I37" s="218"/>
      <c r="J37" s="219">
        <v>0</v>
      </c>
      <c r="K37" s="221"/>
    </row>
    <row r="38" spans="1:11" s="224" customFormat="1" ht="13.2" x14ac:dyDescent="0.25">
      <c r="A38" s="222" t="s">
        <v>55</v>
      </c>
      <c r="B38" s="219">
        <v>0</v>
      </c>
      <c r="C38" s="219">
        <v>5000</v>
      </c>
      <c r="D38" s="217">
        <f t="shared" si="0"/>
        <v>663.61404207313024</v>
      </c>
      <c r="E38" s="218"/>
      <c r="F38" s="219">
        <v>0</v>
      </c>
      <c r="G38" s="218">
        <f t="shared" si="2"/>
        <v>0</v>
      </c>
      <c r="H38" s="220">
        <v>0</v>
      </c>
      <c r="I38" s="218"/>
      <c r="J38" s="219">
        <v>0</v>
      </c>
      <c r="K38" s="221"/>
    </row>
    <row r="39" spans="1:11" s="224" customFormat="1" ht="13.2" x14ac:dyDescent="0.25">
      <c r="A39" s="222" t="s">
        <v>51</v>
      </c>
      <c r="B39" s="219">
        <v>0</v>
      </c>
      <c r="C39" s="219">
        <v>16000</v>
      </c>
      <c r="D39" s="217">
        <f t="shared" si="0"/>
        <v>2123.5649346340169</v>
      </c>
      <c r="E39" s="218"/>
      <c r="F39" s="219">
        <v>2100</v>
      </c>
      <c r="G39" s="218">
        <f t="shared" si="2"/>
        <v>98.890312499999993</v>
      </c>
      <c r="H39" s="220">
        <v>2500</v>
      </c>
      <c r="I39" s="218">
        <f t="shared" si="3"/>
        <v>119.04761904761905</v>
      </c>
      <c r="J39" s="219">
        <v>2500</v>
      </c>
      <c r="K39" s="221">
        <f t="shared" si="4"/>
        <v>100</v>
      </c>
    </row>
    <row r="40" spans="1:11" s="224" customFormat="1" ht="13.2" x14ac:dyDescent="0.25">
      <c r="A40" s="222" t="s">
        <v>52</v>
      </c>
      <c r="B40" s="219">
        <v>0</v>
      </c>
      <c r="C40" s="219">
        <v>16000</v>
      </c>
      <c r="D40" s="217">
        <f t="shared" si="0"/>
        <v>2123.5649346340169</v>
      </c>
      <c r="E40" s="218"/>
      <c r="F40" s="219">
        <v>2100</v>
      </c>
      <c r="G40" s="218">
        <f t="shared" si="2"/>
        <v>98.890312499999993</v>
      </c>
      <c r="H40" s="220">
        <v>2500</v>
      </c>
      <c r="I40" s="218">
        <f t="shared" si="3"/>
        <v>119.04761904761905</v>
      </c>
      <c r="J40" s="219">
        <v>2500</v>
      </c>
      <c r="K40" s="221">
        <f>J40/H40*100</f>
        <v>100</v>
      </c>
    </row>
    <row r="41" spans="1:11" s="232" customFormat="1" ht="26.4" x14ac:dyDescent="0.25">
      <c r="A41" s="226" t="s">
        <v>68</v>
      </c>
      <c r="B41" s="227">
        <v>0</v>
      </c>
      <c r="C41" s="227">
        <v>10000</v>
      </c>
      <c r="D41" s="228">
        <f t="shared" si="0"/>
        <v>1327.2280841462605</v>
      </c>
      <c r="E41" s="229"/>
      <c r="F41" s="227">
        <v>0</v>
      </c>
      <c r="G41" s="229">
        <f t="shared" si="2"/>
        <v>0</v>
      </c>
      <c r="H41" s="230">
        <v>0</v>
      </c>
      <c r="I41" s="229"/>
      <c r="J41" s="227">
        <v>0</v>
      </c>
      <c r="K41" s="231"/>
    </row>
    <row r="42" spans="1:11" s="224" customFormat="1" ht="13.2" x14ac:dyDescent="0.25">
      <c r="A42" s="222" t="s">
        <v>47</v>
      </c>
      <c r="B42" s="219">
        <v>0</v>
      </c>
      <c r="C42" s="219">
        <v>0</v>
      </c>
      <c r="D42" s="217">
        <f t="shared" si="0"/>
        <v>0</v>
      </c>
      <c r="E42" s="218"/>
      <c r="F42" s="219">
        <v>0</v>
      </c>
      <c r="G42" s="218"/>
      <c r="H42" s="220">
        <v>0</v>
      </c>
      <c r="I42" s="218"/>
      <c r="J42" s="219">
        <v>0</v>
      </c>
      <c r="K42" s="221"/>
    </row>
    <row r="43" spans="1:11" s="245" customFormat="1" ht="13.2" x14ac:dyDescent="0.25">
      <c r="A43" s="239" t="s">
        <v>69</v>
      </c>
      <c r="B43" s="240">
        <f>B41+B34+B32+B28+B23+B20</f>
        <v>5937668</v>
      </c>
      <c r="C43" s="240">
        <f>C31+C19</f>
        <v>1487500</v>
      </c>
      <c r="D43" s="241">
        <f t="shared" si="0"/>
        <v>197425.17751675623</v>
      </c>
      <c r="E43" s="242">
        <f t="shared" si="1"/>
        <v>25.051922741386011</v>
      </c>
      <c r="F43" s="240">
        <f>F31+F19</f>
        <v>994876</v>
      </c>
      <c r="G43" s="242">
        <f t="shared" si="2"/>
        <v>503.92559475630259</v>
      </c>
      <c r="H43" s="243">
        <f>H31+H19</f>
        <v>1066946</v>
      </c>
      <c r="I43" s="242">
        <f t="shared" si="3"/>
        <v>107.24411886506459</v>
      </c>
      <c r="J43" s="240">
        <f>J31+J19</f>
        <v>1066946</v>
      </c>
      <c r="K43" s="244">
        <f t="shared" si="4"/>
        <v>100</v>
      </c>
    </row>
    <row r="46" spans="1:11" x14ac:dyDescent="0.2">
      <c r="A46" s="56" t="s">
        <v>125</v>
      </c>
    </row>
  </sheetData>
  <pageMargins left="0.7" right="0.7" top="0.75" bottom="0.75" header="0.3" footer="0.3"/>
  <pageSetup paperSize="9" scale="7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15"/>
  <sheetViews>
    <sheetView workbookViewId="0">
      <selection activeCell="K4" sqref="K4"/>
    </sheetView>
  </sheetViews>
  <sheetFormatPr defaultRowHeight="12.6" x14ac:dyDescent="0.2"/>
  <cols>
    <col min="1" max="1" width="48.33203125" style="56" customWidth="1"/>
    <col min="2" max="2" width="21.44140625" style="56" customWidth="1"/>
    <col min="3" max="3" width="19.88671875" style="91" customWidth="1"/>
    <col min="4" max="4" width="19" style="91" customWidth="1"/>
    <col min="5" max="5" width="11.33203125" style="95" customWidth="1"/>
    <col min="6" max="6" width="20.44140625" style="91" customWidth="1"/>
    <col min="7" max="7" width="17.5546875" style="95" customWidth="1"/>
    <col min="8" max="8" width="22" style="91" customWidth="1"/>
    <col min="9" max="9" width="15.33203125" style="95" customWidth="1"/>
    <col min="10" max="10" width="22.33203125" style="91" customWidth="1"/>
    <col min="11" max="11" width="16.109375" style="95" customWidth="1"/>
    <col min="12" max="257" width="9.109375" style="56"/>
    <col min="258" max="258" width="48.33203125" style="56" customWidth="1"/>
    <col min="259" max="259" width="29.44140625" style="56" customWidth="1"/>
    <col min="260" max="260" width="23.5546875" style="56" customWidth="1"/>
    <col min="261" max="261" width="14.6640625" style="56" customWidth="1"/>
    <col min="262" max="262" width="23.5546875" style="56" customWidth="1"/>
    <col min="263" max="263" width="22" style="56" customWidth="1"/>
    <col min="264" max="264" width="27.5546875" style="56" customWidth="1"/>
    <col min="265" max="265" width="22" style="56" customWidth="1"/>
    <col min="266" max="266" width="27.5546875" style="56" customWidth="1"/>
    <col min="267" max="267" width="22.88671875" style="56" customWidth="1"/>
    <col min="268" max="513" width="9.109375" style="56"/>
    <col min="514" max="514" width="48.33203125" style="56" customWidth="1"/>
    <col min="515" max="515" width="29.44140625" style="56" customWidth="1"/>
    <col min="516" max="516" width="23.5546875" style="56" customWidth="1"/>
    <col min="517" max="517" width="14.6640625" style="56" customWidth="1"/>
    <col min="518" max="518" width="23.5546875" style="56" customWidth="1"/>
    <col min="519" max="519" width="22" style="56" customWidth="1"/>
    <col min="520" max="520" width="27.5546875" style="56" customWidth="1"/>
    <col min="521" max="521" width="22" style="56" customWidth="1"/>
    <col min="522" max="522" width="27.5546875" style="56" customWidth="1"/>
    <col min="523" max="523" width="22.88671875" style="56" customWidth="1"/>
    <col min="524" max="769" width="9.109375" style="56"/>
    <col min="770" max="770" width="48.33203125" style="56" customWidth="1"/>
    <col min="771" max="771" width="29.44140625" style="56" customWidth="1"/>
    <col min="772" max="772" width="23.5546875" style="56" customWidth="1"/>
    <col min="773" max="773" width="14.6640625" style="56" customWidth="1"/>
    <col min="774" max="774" width="23.5546875" style="56" customWidth="1"/>
    <col min="775" max="775" width="22" style="56" customWidth="1"/>
    <col min="776" max="776" width="27.5546875" style="56" customWidth="1"/>
    <col min="777" max="777" width="22" style="56" customWidth="1"/>
    <col min="778" max="778" width="27.5546875" style="56" customWidth="1"/>
    <col min="779" max="779" width="22.88671875" style="56" customWidth="1"/>
    <col min="780" max="1025" width="9.109375" style="56"/>
    <col min="1026" max="1026" width="48.33203125" style="56" customWidth="1"/>
    <col min="1027" max="1027" width="29.44140625" style="56" customWidth="1"/>
    <col min="1028" max="1028" width="23.5546875" style="56" customWidth="1"/>
    <col min="1029" max="1029" width="14.6640625" style="56" customWidth="1"/>
    <col min="1030" max="1030" width="23.5546875" style="56" customWidth="1"/>
    <col min="1031" max="1031" width="22" style="56" customWidth="1"/>
    <col min="1032" max="1032" width="27.5546875" style="56" customWidth="1"/>
    <col min="1033" max="1033" width="22" style="56" customWidth="1"/>
    <col min="1034" max="1034" width="27.5546875" style="56" customWidth="1"/>
    <col min="1035" max="1035" width="22.88671875" style="56" customWidth="1"/>
    <col min="1036" max="1281" width="9.109375" style="56"/>
    <col min="1282" max="1282" width="48.33203125" style="56" customWidth="1"/>
    <col min="1283" max="1283" width="29.44140625" style="56" customWidth="1"/>
    <col min="1284" max="1284" width="23.5546875" style="56" customWidth="1"/>
    <col min="1285" max="1285" width="14.6640625" style="56" customWidth="1"/>
    <col min="1286" max="1286" width="23.5546875" style="56" customWidth="1"/>
    <col min="1287" max="1287" width="22" style="56" customWidth="1"/>
    <col min="1288" max="1288" width="27.5546875" style="56" customWidth="1"/>
    <col min="1289" max="1289" width="22" style="56" customWidth="1"/>
    <col min="1290" max="1290" width="27.5546875" style="56" customWidth="1"/>
    <col min="1291" max="1291" width="22.88671875" style="56" customWidth="1"/>
    <col min="1292" max="1537" width="9.109375" style="56"/>
    <col min="1538" max="1538" width="48.33203125" style="56" customWidth="1"/>
    <col min="1539" max="1539" width="29.44140625" style="56" customWidth="1"/>
    <col min="1540" max="1540" width="23.5546875" style="56" customWidth="1"/>
    <col min="1541" max="1541" width="14.6640625" style="56" customWidth="1"/>
    <col min="1542" max="1542" width="23.5546875" style="56" customWidth="1"/>
    <col min="1543" max="1543" width="22" style="56" customWidth="1"/>
    <col min="1544" max="1544" width="27.5546875" style="56" customWidth="1"/>
    <col min="1545" max="1545" width="22" style="56" customWidth="1"/>
    <col min="1546" max="1546" width="27.5546875" style="56" customWidth="1"/>
    <col min="1547" max="1547" width="22.88671875" style="56" customWidth="1"/>
    <col min="1548" max="1793" width="9.109375" style="56"/>
    <col min="1794" max="1794" width="48.33203125" style="56" customWidth="1"/>
    <col min="1795" max="1795" width="29.44140625" style="56" customWidth="1"/>
    <col min="1796" max="1796" width="23.5546875" style="56" customWidth="1"/>
    <col min="1797" max="1797" width="14.6640625" style="56" customWidth="1"/>
    <col min="1798" max="1798" width="23.5546875" style="56" customWidth="1"/>
    <col min="1799" max="1799" width="22" style="56" customWidth="1"/>
    <col min="1800" max="1800" width="27.5546875" style="56" customWidth="1"/>
    <col min="1801" max="1801" width="22" style="56" customWidth="1"/>
    <col min="1802" max="1802" width="27.5546875" style="56" customWidth="1"/>
    <col min="1803" max="1803" width="22.88671875" style="56" customWidth="1"/>
    <col min="1804" max="2049" width="9.109375" style="56"/>
    <col min="2050" max="2050" width="48.33203125" style="56" customWidth="1"/>
    <col min="2051" max="2051" width="29.44140625" style="56" customWidth="1"/>
    <col min="2052" max="2052" width="23.5546875" style="56" customWidth="1"/>
    <col min="2053" max="2053" width="14.6640625" style="56" customWidth="1"/>
    <col min="2054" max="2054" width="23.5546875" style="56" customWidth="1"/>
    <col min="2055" max="2055" width="22" style="56" customWidth="1"/>
    <col min="2056" max="2056" width="27.5546875" style="56" customWidth="1"/>
    <col min="2057" max="2057" width="22" style="56" customWidth="1"/>
    <col min="2058" max="2058" width="27.5546875" style="56" customWidth="1"/>
    <col min="2059" max="2059" width="22.88671875" style="56" customWidth="1"/>
    <col min="2060" max="2305" width="9.109375" style="56"/>
    <col min="2306" max="2306" width="48.33203125" style="56" customWidth="1"/>
    <col min="2307" max="2307" width="29.44140625" style="56" customWidth="1"/>
    <col min="2308" max="2308" width="23.5546875" style="56" customWidth="1"/>
    <col min="2309" max="2309" width="14.6640625" style="56" customWidth="1"/>
    <col min="2310" max="2310" width="23.5546875" style="56" customWidth="1"/>
    <col min="2311" max="2311" width="22" style="56" customWidth="1"/>
    <col min="2312" max="2312" width="27.5546875" style="56" customWidth="1"/>
    <col min="2313" max="2313" width="22" style="56" customWidth="1"/>
    <col min="2314" max="2314" width="27.5546875" style="56" customWidth="1"/>
    <col min="2315" max="2315" width="22.88671875" style="56" customWidth="1"/>
    <col min="2316" max="2561" width="9.109375" style="56"/>
    <col min="2562" max="2562" width="48.33203125" style="56" customWidth="1"/>
    <col min="2563" max="2563" width="29.44140625" style="56" customWidth="1"/>
    <col min="2564" max="2564" width="23.5546875" style="56" customWidth="1"/>
    <col min="2565" max="2565" width="14.6640625" style="56" customWidth="1"/>
    <col min="2566" max="2566" width="23.5546875" style="56" customWidth="1"/>
    <col min="2567" max="2567" width="22" style="56" customWidth="1"/>
    <col min="2568" max="2568" width="27.5546875" style="56" customWidth="1"/>
    <col min="2569" max="2569" width="22" style="56" customWidth="1"/>
    <col min="2570" max="2570" width="27.5546875" style="56" customWidth="1"/>
    <col min="2571" max="2571" width="22.88671875" style="56" customWidth="1"/>
    <col min="2572" max="2817" width="9.109375" style="56"/>
    <col min="2818" max="2818" width="48.33203125" style="56" customWidth="1"/>
    <col min="2819" max="2819" width="29.44140625" style="56" customWidth="1"/>
    <col min="2820" max="2820" width="23.5546875" style="56" customWidth="1"/>
    <col min="2821" max="2821" width="14.6640625" style="56" customWidth="1"/>
    <col min="2822" max="2822" width="23.5546875" style="56" customWidth="1"/>
    <col min="2823" max="2823" width="22" style="56" customWidth="1"/>
    <col min="2824" max="2824" width="27.5546875" style="56" customWidth="1"/>
    <col min="2825" max="2825" width="22" style="56" customWidth="1"/>
    <col min="2826" max="2826" width="27.5546875" style="56" customWidth="1"/>
    <col min="2827" max="2827" width="22.88671875" style="56" customWidth="1"/>
    <col min="2828" max="3073" width="9.109375" style="56"/>
    <col min="3074" max="3074" width="48.33203125" style="56" customWidth="1"/>
    <col min="3075" max="3075" width="29.44140625" style="56" customWidth="1"/>
    <col min="3076" max="3076" width="23.5546875" style="56" customWidth="1"/>
    <col min="3077" max="3077" width="14.6640625" style="56" customWidth="1"/>
    <col min="3078" max="3078" width="23.5546875" style="56" customWidth="1"/>
    <col min="3079" max="3079" width="22" style="56" customWidth="1"/>
    <col min="3080" max="3080" width="27.5546875" style="56" customWidth="1"/>
    <col min="3081" max="3081" width="22" style="56" customWidth="1"/>
    <col min="3082" max="3082" width="27.5546875" style="56" customWidth="1"/>
    <col min="3083" max="3083" width="22.88671875" style="56" customWidth="1"/>
    <col min="3084" max="3329" width="9.109375" style="56"/>
    <col min="3330" max="3330" width="48.33203125" style="56" customWidth="1"/>
    <col min="3331" max="3331" width="29.44140625" style="56" customWidth="1"/>
    <col min="3332" max="3332" width="23.5546875" style="56" customWidth="1"/>
    <col min="3333" max="3333" width="14.6640625" style="56" customWidth="1"/>
    <col min="3334" max="3334" width="23.5546875" style="56" customWidth="1"/>
    <col min="3335" max="3335" width="22" style="56" customWidth="1"/>
    <col min="3336" max="3336" width="27.5546875" style="56" customWidth="1"/>
    <col min="3337" max="3337" width="22" style="56" customWidth="1"/>
    <col min="3338" max="3338" width="27.5546875" style="56" customWidth="1"/>
    <col min="3339" max="3339" width="22.88671875" style="56" customWidth="1"/>
    <col min="3340" max="3585" width="9.109375" style="56"/>
    <col min="3586" max="3586" width="48.33203125" style="56" customWidth="1"/>
    <col min="3587" max="3587" width="29.44140625" style="56" customWidth="1"/>
    <col min="3588" max="3588" width="23.5546875" style="56" customWidth="1"/>
    <col min="3589" max="3589" width="14.6640625" style="56" customWidth="1"/>
    <col min="3590" max="3590" width="23.5546875" style="56" customWidth="1"/>
    <col min="3591" max="3591" width="22" style="56" customWidth="1"/>
    <col min="3592" max="3592" width="27.5546875" style="56" customWidth="1"/>
    <col min="3593" max="3593" width="22" style="56" customWidth="1"/>
    <col min="3594" max="3594" width="27.5546875" style="56" customWidth="1"/>
    <col min="3595" max="3595" width="22.88671875" style="56" customWidth="1"/>
    <col min="3596" max="3841" width="9.109375" style="56"/>
    <col min="3842" max="3842" width="48.33203125" style="56" customWidth="1"/>
    <col min="3843" max="3843" width="29.44140625" style="56" customWidth="1"/>
    <col min="3844" max="3844" width="23.5546875" style="56" customWidth="1"/>
    <col min="3845" max="3845" width="14.6640625" style="56" customWidth="1"/>
    <col min="3846" max="3846" width="23.5546875" style="56" customWidth="1"/>
    <col min="3847" max="3847" width="22" style="56" customWidth="1"/>
    <col min="3848" max="3848" width="27.5546875" style="56" customWidth="1"/>
    <col min="3849" max="3849" width="22" style="56" customWidth="1"/>
    <col min="3850" max="3850" width="27.5546875" style="56" customWidth="1"/>
    <col min="3851" max="3851" width="22.88671875" style="56" customWidth="1"/>
    <col min="3852" max="4097" width="9.109375" style="56"/>
    <col min="4098" max="4098" width="48.33203125" style="56" customWidth="1"/>
    <col min="4099" max="4099" width="29.44140625" style="56" customWidth="1"/>
    <col min="4100" max="4100" width="23.5546875" style="56" customWidth="1"/>
    <col min="4101" max="4101" width="14.6640625" style="56" customWidth="1"/>
    <col min="4102" max="4102" width="23.5546875" style="56" customWidth="1"/>
    <col min="4103" max="4103" width="22" style="56" customWidth="1"/>
    <col min="4104" max="4104" width="27.5546875" style="56" customWidth="1"/>
    <col min="4105" max="4105" width="22" style="56" customWidth="1"/>
    <col min="4106" max="4106" width="27.5546875" style="56" customWidth="1"/>
    <col min="4107" max="4107" width="22.88671875" style="56" customWidth="1"/>
    <col min="4108" max="4353" width="9.109375" style="56"/>
    <col min="4354" max="4354" width="48.33203125" style="56" customWidth="1"/>
    <col min="4355" max="4355" width="29.44140625" style="56" customWidth="1"/>
    <col min="4356" max="4356" width="23.5546875" style="56" customWidth="1"/>
    <col min="4357" max="4357" width="14.6640625" style="56" customWidth="1"/>
    <col min="4358" max="4358" width="23.5546875" style="56" customWidth="1"/>
    <col min="4359" max="4359" width="22" style="56" customWidth="1"/>
    <col min="4360" max="4360" width="27.5546875" style="56" customWidth="1"/>
    <col min="4361" max="4361" width="22" style="56" customWidth="1"/>
    <col min="4362" max="4362" width="27.5546875" style="56" customWidth="1"/>
    <col min="4363" max="4363" width="22.88671875" style="56" customWidth="1"/>
    <col min="4364" max="4609" width="9.109375" style="56"/>
    <col min="4610" max="4610" width="48.33203125" style="56" customWidth="1"/>
    <col min="4611" max="4611" width="29.44140625" style="56" customWidth="1"/>
    <col min="4612" max="4612" width="23.5546875" style="56" customWidth="1"/>
    <col min="4613" max="4613" width="14.6640625" style="56" customWidth="1"/>
    <col min="4614" max="4614" width="23.5546875" style="56" customWidth="1"/>
    <col min="4615" max="4615" width="22" style="56" customWidth="1"/>
    <col min="4616" max="4616" width="27.5546875" style="56" customWidth="1"/>
    <col min="4617" max="4617" width="22" style="56" customWidth="1"/>
    <col min="4618" max="4618" width="27.5546875" style="56" customWidth="1"/>
    <col min="4619" max="4619" width="22.88671875" style="56" customWidth="1"/>
    <col min="4620" max="4865" width="9.109375" style="56"/>
    <col min="4866" max="4866" width="48.33203125" style="56" customWidth="1"/>
    <col min="4867" max="4867" width="29.44140625" style="56" customWidth="1"/>
    <col min="4868" max="4868" width="23.5546875" style="56" customWidth="1"/>
    <col min="4869" max="4869" width="14.6640625" style="56" customWidth="1"/>
    <col min="4870" max="4870" width="23.5546875" style="56" customWidth="1"/>
    <col min="4871" max="4871" width="22" style="56" customWidth="1"/>
    <col min="4872" max="4872" width="27.5546875" style="56" customWidth="1"/>
    <col min="4873" max="4873" width="22" style="56" customWidth="1"/>
    <col min="4874" max="4874" width="27.5546875" style="56" customWidth="1"/>
    <col min="4875" max="4875" width="22.88671875" style="56" customWidth="1"/>
    <col min="4876" max="5121" width="9.109375" style="56"/>
    <col min="5122" max="5122" width="48.33203125" style="56" customWidth="1"/>
    <col min="5123" max="5123" width="29.44140625" style="56" customWidth="1"/>
    <col min="5124" max="5124" width="23.5546875" style="56" customWidth="1"/>
    <col min="5125" max="5125" width="14.6640625" style="56" customWidth="1"/>
    <col min="5126" max="5126" width="23.5546875" style="56" customWidth="1"/>
    <col min="5127" max="5127" width="22" style="56" customWidth="1"/>
    <col min="5128" max="5128" width="27.5546875" style="56" customWidth="1"/>
    <col min="5129" max="5129" width="22" style="56" customWidth="1"/>
    <col min="5130" max="5130" width="27.5546875" style="56" customWidth="1"/>
    <col min="5131" max="5131" width="22.88671875" style="56" customWidth="1"/>
    <col min="5132" max="5377" width="9.109375" style="56"/>
    <col min="5378" max="5378" width="48.33203125" style="56" customWidth="1"/>
    <col min="5379" max="5379" width="29.44140625" style="56" customWidth="1"/>
    <col min="5380" max="5380" width="23.5546875" style="56" customWidth="1"/>
    <col min="5381" max="5381" width="14.6640625" style="56" customWidth="1"/>
    <col min="5382" max="5382" width="23.5546875" style="56" customWidth="1"/>
    <col min="5383" max="5383" width="22" style="56" customWidth="1"/>
    <col min="5384" max="5384" width="27.5546875" style="56" customWidth="1"/>
    <col min="5385" max="5385" width="22" style="56" customWidth="1"/>
    <col min="5386" max="5386" width="27.5546875" style="56" customWidth="1"/>
    <col min="5387" max="5387" width="22.88671875" style="56" customWidth="1"/>
    <col min="5388" max="5633" width="9.109375" style="56"/>
    <col min="5634" max="5634" width="48.33203125" style="56" customWidth="1"/>
    <col min="5635" max="5635" width="29.44140625" style="56" customWidth="1"/>
    <col min="5636" max="5636" width="23.5546875" style="56" customWidth="1"/>
    <col min="5637" max="5637" width="14.6640625" style="56" customWidth="1"/>
    <col min="5638" max="5638" width="23.5546875" style="56" customWidth="1"/>
    <col min="5639" max="5639" width="22" style="56" customWidth="1"/>
    <col min="5640" max="5640" width="27.5546875" style="56" customWidth="1"/>
    <col min="5641" max="5641" width="22" style="56" customWidth="1"/>
    <col min="5642" max="5642" width="27.5546875" style="56" customWidth="1"/>
    <col min="5643" max="5643" width="22.88671875" style="56" customWidth="1"/>
    <col min="5644" max="5889" width="9.109375" style="56"/>
    <col min="5890" max="5890" width="48.33203125" style="56" customWidth="1"/>
    <col min="5891" max="5891" width="29.44140625" style="56" customWidth="1"/>
    <col min="5892" max="5892" width="23.5546875" style="56" customWidth="1"/>
    <col min="5893" max="5893" width="14.6640625" style="56" customWidth="1"/>
    <col min="5894" max="5894" width="23.5546875" style="56" customWidth="1"/>
    <col min="5895" max="5895" width="22" style="56" customWidth="1"/>
    <col min="5896" max="5896" width="27.5546875" style="56" customWidth="1"/>
    <col min="5897" max="5897" width="22" style="56" customWidth="1"/>
    <col min="5898" max="5898" width="27.5546875" style="56" customWidth="1"/>
    <col min="5899" max="5899" width="22.88671875" style="56" customWidth="1"/>
    <col min="5900" max="6145" width="9.109375" style="56"/>
    <col min="6146" max="6146" width="48.33203125" style="56" customWidth="1"/>
    <col min="6147" max="6147" width="29.44140625" style="56" customWidth="1"/>
    <col min="6148" max="6148" width="23.5546875" style="56" customWidth="1"/>
    <col min="6149" max="6149" width="14.6640625" style="56" customWidth="1"/>
    <col min="6150" max="6150" width="23.5546875" style="56" customWidth="1"/>
    <col min="6151" max="6151" width="22" style="56" customWidth="1"/>
    <col min="6152" max="6152" width="27.5546875" style="56" customWidth="1"/>
    <col min="6153" max="6153" width="22" style="56" customWidth="1"/>
    <col min="6154" max="6154" width="27.5546875" style="56" customWidth="1"/>
    <col min="6155" max="6155" width="22.88671875" style="56" customWidth="1"/>
    <col min="6156" max="6401" width="9.109375" style="56"/>
    <col min="6402" max="6402" width="48.33203125" style="56" customWidth="1"/>
    <col min="6403" max="6403" width="29.44140625" style="56" customWidth="1"/>
    <col min="6404" max="6404" width="23.5546875" style="56" customWidth="1"/>
    <col min="6405" max="6405" width="14.6640625" style="56" customWidth="1"/>
    <col min="6406" max="6406" width="23.5546875" style="56" customWidth="1"/>
    <col min="6407" max="6407" width="22" style="56" customWidth="1"/>
    <col min="6408" max="6408" width="27.5546875" style="56" customWidth="1"/>
    <col min="6409" max="6409" width="22" style="56" customWidth="1"/>
    <col min="6410" max="6410" width="27.5546875" style="56" customWidth="1"/>
    <col min="6411" max="6411" width="22.88671875" style="56" customWidth="1"/>
    <col min="6412" max="6657" width="9.109375" style="56"/>
    <col min="6658" max="6658" width="48.33203125" style="56" customWidth="1"/>
    <col min="6659" max="6659" width="29.44140625" style="56" customWidth="1"/>
    <col min="6660" max="6660" width="23.5546875" style="56" customWidth="1"/>
    <col min="6661" max="6661" width="14.6640625" style="56" customWidth="1"/>
    <col min="6662" max="6662" width="23.5546875" style="56" customWidth="1"/>
    <col min="6663" max="6663" width="22" style="56" customWidth="1"/>
    <col min="6664" max="6664" width="27.5546875" style="56" customWidth="1"/>
    <col min="6665" max="6665" width="22" style="56" customWidth="1"/>
    <col min="6666" max="6666" width="27.5546875" style="56" customWidth="1"/>
    <col min="6667" max="6667" width="22.88671875" style="56" customWidth="1"/>
    <col min="6668" max="6913" width="9.109375" style="56"/>
    <col min="6914" max="6914" width="48.33203125" style="56" customWidth="1"/>
    <col min="6915" max="6915" width="29.44140625" style="56" customWidth="1"/>
    <col min="6916" max="6916" width="23.5546875" style="56" customWidth="1"/>
    <col min="6917" max="6917" width="14.6640625" style="56" customWidth="1"/>
    <col min="6918" max="6918" width="23.5546875" style="56" customWidth="1"/>
    <col min="6919" max="6919" width="22" style="56" customWidth="1"/>
    <col min="6920" max="6920" width="27.5546875" style="56" customWidth="1"/>
    <col min="6921" max="6921" width="22" style="56" customWidth="1"/>
    <col min="6922" max="6922" width="27.5546875" style="56" customWidth="1"/>
    <col min="6923" max="6923" width="22.88671875" style="56" customWidth="1"/>
    <col min="6924" max="7169" width="9.109375" style="56"/>
    <col min="7170" max="7170" width="48.33203125" style="56" customWidth="1"/>
    <col min="7171" max="7171" width="29.44140625" style="56" customWidth="1"/>
    <col min="7172" max="7172" width="23.5546875" style="56" customWidth="1"/>
    <col min="7173" max="7173" width="14.6640625" style="56" customWidth="1"/>
    <col min="7174" max="7174" width="23.5546875" style="56" customWidth="1"/>
    <col min="7175" max="7175" width="22" style="56" customWidth="1"/>
    <col min="7176" max="7176" width="27.5546875" style="56" customWidth="1"/>
    <col min="7177" max="7177" width="22" style="56" customWidth="1"/>
    <col min="7178" max="7178" width="27.5546875" style="56" customWidth="1"/>
    <col min="7179" max="7179" width="22.88671875" style="56" customWidth="1"/>
    <col min="7180" max="7425" width="9.109375" style="56"/>
    <col min="7426" max="7426" width="48.33203125" style="56" customWidth="1"/>
    <col min="7427" max="7427" width="29.44140625" style="56" customWidth="1"/>
    <col min="7428" max="7428" width="23.5546875" style="56" customWidth="1"/>
    <col min="7429" max="7429" width="14.6640625" style="56" customWidth="1"/>
    <col min="7430" max="7430" width="23.5546875" style="56" customWidth="1"/>
    <col min="7431" max="7431" width="22" style="56" customWidth="1"/>
    <col min="7432" max="7432" width="27.5546875" style="56" customWidth="1"/>
    <col min="7433" max="7433" width="22" style="56" customWidth="1"/>
    <col min="7434" max="7434" width="27.5546875" style="56" customWidth="1"/>
    <col min="7435" max="7435" width="22.88671875" style="56" customWidth="1"/>
    <col min="7436" max="7681" width="9.109375" style="56"/>
    <col min="7682" max="7682" width="48.33203125" style="56" customWidth="1"/>
    <col min="7683" max="7683" width="29.44140625" style="56" customWidth="1"/>
    <col min="7684" max="7684" width="23.5546875" style="56" customWidth="1"/>
    <col min="7685" max="7685" width="14.6640625" style="56" customWidth="1"/>
    <col min="7686" max="7686" width="23.5546875" style="56" customWidth="1"/>
    <col min="7687" max="7687" width="22" style="56" customWidth="1"/>
    <col min="7688" max="7688" width="27.5546875" style="56" customWidth="1"/>
    <col min="7689" max="7689" width="22" style="56" customWidth="1"/>
    <col min="7690" max="7690" width="27.5546875" style="56" customWidth="1"/>
    <col min="7691" max="7691" width="22.88671875" style="56" customWidth="1"/>
    <col min="7692" max="7937" width="9.109375" style="56"/>
    <col min="7938" max="7938" width="48.33203125" style="56" customWidth="1"/>
    <col min="7939" max="7939" width="29.44140625" style="56" customWidth="1"/>
    <col min="7940" max="7940" width="23.5546875" style="56" customWidth="1"/>
    <col min="7941" max="7941" width="14.6640625" style="56" customWidth="1"/>
    <col min="7942" max="7942" width="23.5546875" style="56" customWidth="1"/>
    <col min="7943" max="7943" width="22" style="56" customWidth="1"/>
    <col min="7944" max="7944" width="27.5546875" style="56" customWidth="1"/>
    <col min="7945" max="7945" width="22" style="56" customWidth="1"/>
    <col min="7946" max="7946" width="27.5546875" style="56" customWidth="1"/>
    <col min="7947" max="7947" width="22.88671875" style="56" customWidth="1"/>
    <col min="7948" max="8193" width="9.109375" style="56"/>
    <col min="8194" max="8194" width="48.33203125" style="56" customWidth="1"/>
    <col min="8195" max="8195" width="29.44140625" style="56" customWidth="1"/>
    <col min="8196" max="8196" width="23.5546875" style="56" customWidth="1"/>
    <col min="8197" max="8197" width="14.6640625" style="56" customWidth="1"/>
    <col min="8198" max="8198" width="23.5546875" style="56" customWidth="1"/>
    <col min="8199" max="8199" width="22" style="56" customWidth="1"/>
    <col min="8200" max="8200" width="27.5546875" style="56" customWidth="1"/>
    <col min="8201" max="8201" width="22" style="56" customWidth="1"/>
    <col min="8202" max="8202" width="27.5546875" style="56" customWidth="1"/>
    <col min="8203" max="8203" width="22.88671875" style="56" customWidth="1"/>
    <col min="8204" max="8449" width="9.109375" style="56"/>
    <col min="8450" max="8450" width="48.33203125" style="56" customWidth="1"/>
    <col min="8451" max="8451" width="29.44140625" style="56" customWidth="1"/>
    <col min="8452" max="8452" width="23.5546875" style="56" customWidth="1"/>
    <col min="8453" max="8453" width="14.6640625" style="56" customWidth="1"/>
    <col min="8454" max="8454" width="23.5546875" style="56" customWidth="1"/>
    <col min="8455" max="8455" width="22" style="56" customWidth="1"/>
    <col min="8456" max="8456" width="27.5546875" style="56" customWidth="1"/>
    <col min="8457" max="8457" width="22" style="56" customWidth="1"/>
    <col min="8458" max="8458" width="27.5546875" style="56" customWidth="1"/>
    <col min="8459" max="8459" width="22.88671875" style="56" customWidth="1"/>
    <col min="8460" max="8705" width="9.109375" style="56"/>
    <col min="8706" max="8706" width="48.33203125" style="56" customWidth="1"/>
    <col min="8707" max="8707" width="29.44140625" style="56" customWidth="1"/>
    <col min="8708" max="8708" width="23.5546875" style="56" customWidth="1"/>
    <col min="8709" max="8709" width="14.6640625" style="56" customWidth="1"/>
    <col min="8710" max="8710" width="23.5546875" style="56" customWidth="1"/>
    <col min="8711" max="8711" width="22" style="56" customWidth="1"/>
    <col min="8712" max="8712" width="27.5546875" style="56" customWidth="1"/>
    <col min="8713" max="8713" width="22" style="56" customWidth="1"/>
    <col min="8714" max="8714" width="27.5546875" style="56" customWidth="1"/>
    <col min="8715" max="8715" width="22.88671875" style="56" customWidth="1"/>
    <col min="8716" max="8961" width="9.109375" style="56"/>
    <col min="8962" max="8962" width="48.33203125" style="56" customWidth="1"/>
    <col min="8963" max="8963" width="29.44140625" style="56" customWidth="1"/>
    <col min="8964" max="8964" width="23.5546875" style="56" customWidth="1"/>
    <col min="8965" max="8965" width="14.6640625" style="56" customWidth="1"/>
    <col min="8966" max="8966" width="23.5546875" style="56" customWidth="1"/>
    <col min="8967" max="8967" width="22" style="56" customWidth="1"/>
    <col min="8968" max="8968" width="27.5546875" style="56" customWidth="1"/>
    <col min="8969" max="8969" width="22" style="56" customWidth="1"/>
    <col min="8970" max="8970" width="27.5546875" style="56" customWidth="1"/>
    <col min="8971" max="8971" width="22.88671875" style="56" customWidth="1"/>
    <col min="8972" max="9217" width="9.109375" style="56"/>
    <col min="9218" max="9218" width="48.33203125" style="56" customWidth="1"/>
    <col min="9219" max="9219" width="29.44140625" style="56" customWidth="1"/>
    <col min="9220" max="9220" width="23.5546875" style="56" customWidth="1"/>
    <col min="9221" max="9221" width="14.6640625" style="56" customWidth="1"/>
    <col min="9222" max="9222" width="23.5546875" style="56" customWidth="1"/>
    <col min="9223" max="9223" width="22" style="56" customWidth="1"/>
    <col min="9224" max="9224" width="27.5546875" style="56" customWidth="1"/>
    <col min="9225" max="9225" width="22" style="56" customWidth="1"/>
    <col min="9226" max="9226" width="27.5546875" style="56" customWidth="1"/>
    <col min="9227" max="9227" width="22.88671875" style="56" customWidth="1"/>
    <col min="9228" max="9473" width="9.109375" style="56"/>
    <col min="9474" max="9474" width="48.33203125" style="56" customWidth="1"/>
    <col min="9475" max="9475" width="29.44140625" style="56" customWidth="1"/>
    <col min="9476" max="9476" width="23.5546875" style="56" customWidth="1"/>
    <col min="9477" max="9477" width="14.6640625" style="56" customWidth="1"/>
    <col min="9478" max="9478" width="23.5546875" style="56" customWidth="1"/>
    <col min="9479" max="9479" width="22" style="56" customWidth="1"/>
    <col min="9480" max="9480" width="27.5546875" style="56" customWidth="1"/>
    <col min="9481" max="9481" width="22" style="56" customWidth="1"/>
    <col min="9482" max="9482" width="27.5546875" style="56" customWidth="1"/>
    <col min="9483" max="9483" width="22.88671875" style="56" customWidth="1"/>
    <col min="9484" max="9729" width="9.109375" style="56"/>
    <col min="9730" max="9730" width="48.33203125" style="56" customWidth="1"/>
    <col min="9731" max="9731" width="29.44140625" style="56" customWidth="1"/>
    <col min="9732" max="9732" width="23.5546875" style="56" customWidth="1"/>
    <col min="9733" max="9733" width="14.6640625" style="56" customWidth="1"/>
    <col min="9734" max="9734" width="23.5546875" style="56" customWidth="1"/>
    <col min="9735" max="9735" width="22" style="56" customWidth="1"/>
    <col min="9736" max="9736" width="27.5546875" style="56" customWidth="1"/>
    <col min="9737" max="9737" width="22" style="56" customWidth="1"/>
    <col min="9738" max="9738" width="27.5546875" style="56" customWidth="1"/>
    <col min="9739" max="9739" width="22.88671875" style="56" customWidth="1"/>
    <col min="9740" max="9985" width="9.109375" style="56"/>
    <col min="9986" max="9986" width="48.33203125" style="56" customWidth="1"/>
    <col min="9987" max="9987" width="29.44140625" style="56" customWidth="1"/>
    <col min="9988" max="9988" width="23.5546875" style="56" customWidth="1"/>
    <col min="9989" max="9989" width="14.6640625" style="56" customWidth="1"/>
    <col min="9990" max="9990" width="23.5546875" style="56" customWidth="1"/>
    <col min="9991" max="9991" width="22" style="56" customWidth="1"/>
    <col min="9992" max="9992" width="27.5546875" style="56" customWidth="1"/>
    <col min="9993" max="9993" width="22" style="56" customWidth="1"/>
    <col min="9994" max="9994" width="27.5546875" style="56" customWidth="1"/>
    <col min="9995" max="9995" width="22.88671875" style="56" customWidth="1"/>
    <col min="9996" max="10241" width="9.109375" style="56"/>
    <col min="10242" max="10242" width="48.33203125" style="56" customWidth="1"/>
    <col min="10243" max="10243" width="29.44140625" style="56" customWidth="1"/>
    <col min="10244" max="10244" width="23.5546875" style="56" customWidth="1"/>
    <col min="10245" max="10245" width="14.6640625" style="56" customWidth="1"/>
    <col min="10246" max="10246" width="23.5546875" style="56" customWidth="1"/>
    <col min="10247" max="10247" width="22" style="56" customWidth="1"/>
    <col min="10248" max="10248" width="27.5546875" style="56" customWidth="1"/>
    <col min="10249" max="10249" width="22" style="56" customWidth="1"/>
    <col min="10250" max="10250" width="27.5546875" style="56" customWidth="1"/>
    <col min="10251" max="10251" width="22.88671875" style="56" customWidth="1"/>
    <col min="10252" max="10497" width="9.109375" style="56"/>
    <col min="10498" max="10498" width="48.33203125" style="56" customWidth="1"/>
    <col min="10499" max="10499" width="29.44140625" style="56" customWidth="1"/>
    <col min="10500" max="10500" width="23.5546875" style="56" customWidth="1"/>
    <col min="10501" max="10501" width="14.6640625" style="56" customWidth="1"/>
    <col min="10502" max="10502" width="23.5546875" style="56" customWidth="1"/>
    <col min="10503" max="10503" width="22" style="56" customWidth="1"/>
    <col min="10504" max="10504" width="27.5546875" style="56" customWidth="1"/>
    <col min="10505" max="10505" width="22" style="56" customWidth="1"/>
    <col min="10506" max="10506" width="27.5546875" style="56" customWidth="1"/>
    <col min="10507" max="10507" width="22.88671875" style="56" customWidth="1"/>
    <col min="10508" max="10753" width="9.109375" style="56"/>
    <col min="10754" max="10754" width="48.33203125" style="56" customWidth="1"/>
    <col min="10755" max="10755" width="29.44140625" style="56" customWidth="1"/>
    <col min="10756" max="10756" width="23.5546875" style="56" customWidth="1"/>
    <col min="10757" max="10757" width="14.6640625" style="56" customWidth="1"/>
    <col min="10758" max="10758" width="23.5546875" style="56" customWidth="1"/>
    <col min="10759" max="10759" width="22" style="56" customWidth="1"/>
    <col min="10760" max="10760" width="27.5546875" style="56" customWidth="1"/>
    <col min="10761" max="10761" width="22" style="56" customWidth="1"/>
    <col min="10762" max="10762" width="27.5546875" style="56" customWidth="1"/>
    <col min="10763" max="10763" width="22.88671875" style="56" customWidth="1"/>
    <col min="10764" max="11009" width="9.109375" style="56"/>
    <col min="11010" max="11010" width="48.33203125" style="56" customWidth="1"/>
    <col min="11011" max="11011" width="29.44140625" style="56" customWidth="1"/>
    <col min="11012" max="11012" width="23.5546875" style="56" customWidth="1"/>
    <col min="11013" max="11013" width="14.6640625" style="56" customWidth="1"/>
    <col min="11014" max="11014" width="23.5546875" style="56" customWidth="1"/>
    <col min="11015" max="11015" width="22" style="56" customWidth="1"/>
    <col min="11016" max="11016" width="27.5546875" style="56" customWidth="1"/>
    <col min="11017" max="11017" width="22" style="56" customWidth="1"/>
    <col min="11018" max="11018" width="27.5546875" style="56" customWidth="1"/>
    <col min="11019" max="11019" width="22.88671875" style="56" customWidth="1"/>
    <col min="11020" max="11265" width="9.109375" style="56"/>
    <col min="11266" max="11266" width="48.33203125" style="56" customWidth="1"/>
    <col min="11267" max="11267" width="29.44140625" style="56" customWidth="1"/>
    <col min="11268" max="11268" width="23.5546875" style="56" customWidth="1"/>
    <col min="11269" max="11269" width="14.6640625" style="56" customWidth="1"/>
    <col min="11270" max="11270" width="23.5546875" style="56" customWidth="1"/>
    <col min="11271" max="11271" width="22" style="56" customWidth="1"/>
    <col min="11272" max="11272" width="27.5546875" style="56" customWidth="1"/>
    <col min="11273" max="11273" width="22" style="56" customWidth="1"/>
    <col min="11274" max="11274" width="27.5546875" style="56" customWidth="1"/>
    <col min="11275" max="11275" width="22.88671875" style="56" customWidth="1"/>
    <col min="11276" max="11521" width="9.109375" style="56"/>
    <col min="11522" max="11522" width="48.33203125" style="56" customWidth="1"/>
    <col min="11523" max="11523" width="29.44140625" style="56" customWidth="1"/>
    <col min="11524" max="11524" width="23.5546875" style="56" customWidth="1"/>
    <col min="11525" max="11525" width="14.6640625" style="56" customWidth="1"/>
    <col min="11526" max="11526" width="23.5546875" style="56" customWidth="1"/>
    <col min="11527" max="11527" width="22" style="56" customWidth="1"/>
    <col min="11528" max="11528" width="27.5546875" style="56" customWidth="1"/>
    <col min="11529" max="11529" width="22" style="56" customWidth="1"/>
    <col min="11530" max="11530" width="27.5546875" style="56" customWidth="1"/>
    <col min="11531" max="11531" width="22.88671875" style="56" customWidth="1"/>
    <col min="11532" max="11777" width="9.109375" style="56"/>
    <col min="11778" max="11778" width="48.33203125" style="56" customWidth="1"/>
    <col min="11779" max="11779" width="29.44140625" style="56" customWidth="1"/>
    <col min="11780" max="11780" width="23.5546875" style="56" customWidth="1"/>
    <col min="11781" max="11781" width="14.6640625" style="56" customWidth="1"/>
    <col min="11782" max="11782" width="23.5546875" style="56" customWidth="1"/>
    <col min="11783" max="11783" width="22" style="56" customWidth="1"/>
    <col min="11784" max="11784" width="27.5546875" style="56" customWidth="1"/>
    <col min="11785" max="11785" width="22" style="56" customWidth="1"/>
    <col min="11786" max="11786" width="27.5546875" style="56" customWidth="1"/>
    <col min="11787" max="11787" width="22.88671875" style="56" customWidth="1"/>
    <col min="11788" max="12033" width="9.109375" style="56"/>
    <col min="12034" max="12034" width="48.33203125" style="56" customWidth="1"/>
    <col min="12035" max="12035" width="29.44140625" style="56" customWidth="1"/>
    <col min="12036" max="12036" width="23.5546875" style="56" customWidth="1"/>
    <col min="12037" max="12037" width="14.6640625" style="56" customWidth="1"/>
    <col min="12038" max="12038" width="23.5546875" style="56" customWidth="1"/>
    <col min="12039" max="12039" width="22" style="56" customWidth="1"/>
    <col min="12040" max="12040" width="27.5546875" style="56" customWidth="1"/>
    <col min="12041" max="12041" width="22" style="56" customWidth="1"/>
    <col min="12042" max="12042" width="27.5546875" style="56" customWidth="1"/>
    <col min="12043" max="12043" width="22.88671875" style="56" customWidth="1"/>
    <col min="12044" max="12289" width="9.109375" style="56"/>
    <col min="12290" max="12290" width="48.33203125" style="56" customWidth="1"/>
    <col min="12291" max="12291" width="29.44140625" style="56" customWidth="1"/>
    <col min="12292" max="12292" width="23.5546875" style="56" customWidth="1"/>
    <col min="12293" max="12293" width="14.6640625" style="56" customWidth="1"/>
    <col min="12294" max="12294" width="23.5546875" style="56" customWidth="1"/>
    <col min="12295" max="12295" width="22" style="56" customWidth="1"/>
    <col min="12296" max="12296" width="27.5546875" style="56" customWidth="1"/>
    <col min="12297" max="12297" width="22" style="56" customWidth="1"/>
    <col min="12298" max="12298" width="27.5546875" style="56" customWidth="1"/>
    <col min="12299" max="12299" width="22.88671875" style="56" customWidth="1"/>
    <col min="12300" max="12545" width="9.109375" style="56"/>
    <col min="12546" max="12546" width="48.33203125" style="56" customWidth="1"/>
    <col min="12547" max="12547" width="29.44140625" style="56" customWidth="1"/>
    <col min="12548" max="12548" width="23.5546875" style="56" customWidth="1"/>
    <col min="12549" max="12549" width="14.6640625" style="56" customWidth="1"/>
    <col min="12550" max="12550" width="23.5546875" style="56" customWidth="1"/>
    <col min="12551" max="12551" width="22" style="56" customWidth="1"/>
    <col min="12552" max="12552" width="27.5546875" style="56" customWidth="1"/>
    <col min="12553" max="12553" width="22" style="56" customWidth="1"/>
    <col min="12554" max="12554" width="27.5546875" style="56" customWidth="1"/>
    <col min="12555" max="12555" width="22.88671875" style="56" customWidth="1"/>
    <col min="12556" max="12801" width="9.109375" style="56"/>
    <col min="12802" max="12802" width="48.33203125" style="56" customWidth="1"/>
    <col min="12803" max="12803" width="29.44140625" style="56" customWidth="1"/>
    <col min="12804" max="12804" width="23.5546875" style="56" customWidth="1"/>
    <col min="12805" max="12805" width="14.6640625" style="56" customWidth="1"/>
    <col min="12806" max="12806" width="23.5546875" style="56" customWidth="1"/>
    <col min="12807" max="12807" width="22" style="56" customWidth="1"/>
    <col min="12808" max="12808" width="27.5546875" style="56" customWidth="1"/>
    <col min="12809" max="12809" width="22" style="56" customWidth="1"/>
    <col min="12810" max="12810" width="27.5546875" style="56" customWidth="1"/>
    <col min="12811" max="12811" width="22.88671875" style="56" customWidth="1"/>
    <col min="12812" max="13057" width="9.109375" style="56"/>
    <col min="13058" max="13058" width="48.33203125" style="56" customWidth="1"/>
    <col min="13059" max="13059" width="29.44140625" style="56" customWidth="1"/>
    <col min="13060" max="13060" width="23.5546875" style="56" customWidth="1"/>
    <col min="13061" max="13061" width="14.6640625" style="56" customWidth="1"/>
    <col min="13062" max="13062" width="23.5546875" style="56" customWidth="1"/>
    <col min="13063" max="13063" width="22" style="56" customWidth="1"/>
    <col min="13064" max="13064" width="27.5546875" style="56" customWidth="1"/>
    <col min="13065" max="13065" width="22" style="56" customWidth="1"/>
    <col min="13066" max="13066" width="27.5546875" style="56" customWidth="1"/>
    <col min="13067" max="13067" width="22.88671875" style="56" customWidth="1"/>
    <col min="13068" max="13313" width="9.109375" style="56"/>
    <col min="13314" max="13314" width="48.33203125" style="56" customWidth="1"/>
    <col min="13315" max="13315" width="29.44140625" style="56" customWidth="1"/>
    <col min="13316" max="13316" width="23.5546875" style="56" customWidth="1"/>
    <col min="13317" max="13317" width="14.6640625" style="56" customWidth="1"/>
    <col min="13318" max="13318" width="23.5546875" style="56" customWidth="1"/>
    <col min="13319" max="13319" width="22" style="56" customWidth="1"/>
    <col min="13320" max="13320" width="27.5546875" style="56" customWidth="1"/>
    <col min="13321" max="13321" width="22" style="56" customWidth="1"/>
    <col min="13322" max="13322" width="27.5546875" style="56" customWidth="1"/>
    <col min="13323" max="13323" width="22.88671875" style="56" customWidth="1"/>
    <col min="13324" max="13569" width="9.109375" style="56"/>
    <col min="13570" max="13570" width="48.33203125" style="56" customWidth="1"/>
    <col min="13571" max="13571" width="29.44140625" style="56" customWidth="1"/>
    <col min="13572" max="13572" width="23.5546875" style="56" customWidth="1"/>
    <col min="13573" max="13573" width="14.6640625" style="56" customWidth="1"/>
    <col min="13574" max="13574" width="23.5546875" style="56" customWidth="1"/>
    <col min="13575" max="13575" width="22" style="56" customWidth="1"/>
    <col min="13576" max="13576" width="27.5546875" style="56" customWidth="1"/>
    <col min="13577" max="13577" width="22" style="56" customWidth="1"/>
    <col min="13578" max="13578" width="27.5546875" style="56" customWidth="1"/>
    <col min="13579" max="13579" width="22.88671875" style="56" customWidth="1"/>
    <col min="13580" max="13825" width="9.109375" style="56"/>
    <col min="13826" max="13826" width="48.33203125" style="56" customWidth="1"/>
    <col min="13827" max="13827" width="29.44140625" style="56" customWidth="1"/>
    <col min="13828" max="13828" width="23.5546875" style="56" customWidth="1"/>
    <col min="13829" max="13829" width="14.6640625" style="56" customWidth="1"/>
    <col min="13830" max="13830" width="23.5546875" style="56" customWidth="1"/>
    <col min="13831" max="13831" width="22" style="56" customWidth="1"/>
    <col min="13832" max="13832" width="27.5546875" style="56" customWidth="1"/>
    <col min="13833" max="13833" width="22" style="56" customWidth="1"/>
    <col min="13834" max="13834" width="27.5546875" style="56" customWidth="1"/>
    <col min="13835" max="13835" width="22.88671875" style="56" customWidth="1"/>
    <col min="13836" max="14081" width="9.109375" style="56"/>
    <col min="14082" max="14082" width="48.33203125" style="56" customWidth="1"/>
    <col min="14083" max="14083" width="29.44140625" style="56" customWidth="1"/>
    <col min="14084" max="14084" width="23.5546875" style="56" customWidth="1"/>
    <col min="14085" max="14085" width="14.6640625" style="56" customWidth="1"/>
    <col min="14086" max="14086" width="23.5546875" style="56" customWidth="1"/>
    <col min="14087" max="14087" width="22" style="56" customWidth="1"/>
    <col min="14088" max="14088" width="27.5546875" style="56" customWidth="1"/>
    <col min="14089" max="14089" width="22" style="56" customWidth="1"/>
    <col min="14090" max="14090" width="27.5546875" style="56" customWidth="1"/>
    <col min="14091" max="14091" width="22.88671875" style="56" customWidth="1"/>
    <col min="14092" max="14337" width="9.109375" style="56"/>
    <col min="14338" max="14338" width="48.33203125" style="56" customWidth="1"/>
    <col min="14339" max="14339" width="29.44140625" style="56" customWidth="1"/>
    <col min="14340" max="14340" width="23.5546875" style="56" customWidth="1"/>
    <col min="14341" max="14341" width="14.6640625" style="56" customWidth="1"/>
    <col min="14342" max="14342" width="23.5546875" style="56" customWidth="1"/>
    <col min="14343" max="14343" width="22" style="56" customWidth="1"/>
    <col min="14344" max="14344" width="27.5546875" style="56" customWidth="1"/>
    <col min="14345" max="14345" width="22" style="56" customWidth="1"/>
    <col min="14346" max="14346" width="27.5546875" style="56" customWidth="1"/>
    <col min="14347" max="14347" width="22.88671875" style="56" customWidth="1"/>
    <col min="14348" max="14593" width="9.109375" style="56"/>
    <col min="14594" max="14594" width="48.33203125" style="56" customWidth="1"/>
    <col min="14595" max="14595" width="29.44140625" style="56" customWidth="1"/>
    <col min="14596" max="14596" width="23.5546875" style="56" customWidth="1"/>
    <col min="14597" max="14597" width="14.6640625" style="56" customWidth="1"/>
    <col min="14598" max="14598" width="23.5546875" style="56" customWidth="1"/>
    <col min="14599" max="14599" width="22" style="56" customWidth="1"/>
    <col min="14600" max="14600" width="27.5546875" style="56" customWidth="1"/>
    <col min="14601" max="14601" width="22" style="56" customWidth="1"/>
    <col min="14602" max="14602" width="27.5546875" style="56" customWidth="1"/>
    <col min="14603" max="14603" width="22.88671875" style="56" customWidth="1"/>
    <col min="14604" max="14849" width="9.109375" style="56"/>
    <col min="14850" max="14850" width="48.33203125" style="56" customWidth="1"/>
    <col min="14851" max="14851" width="29.44140625" style="56" customWidth="1"/>
    <col min="14852" max="14852" width="23.5546875" style="56" customWidth="1"/>
    <col min="14853" max="14853" width="14.6640625" style="56" customWidth="1"/>
    <col min="14854" max="14854" width="23.5546875" style="56" customWidth="1"/>
    <col min="14855" max="14855" width="22" style="56" customWidth="1"/>
    <col min="14856" max="14856" width="27.5546875" style="56" customWidth="1"/>
    <col min="14857" max="14857" width="22" style="56" customWidth="1"/>
    <col min="14858" max="14858" width="27.5546875" style="56" customWidth="1"/>
    <col min="14859" max="14859" width="22.88671875" style="56" customWidth="1"/>
    <col min="14860" max="15105" width="9.109375" style="56"/>
    <col min="15106" max="15106" width="48.33203125" style="56" customWidth="1"/>
    <col min="15107" max="15107" width="29.44140625" style="56" customWidth="1"/>
    <col min="15108" max="15108" width="23.5546875" style="56" customWidth="1"/>
    <col min="15109" max="15109" width="14.6640625" style="56" customWidth="1"/>
    <col min="15110" max="15110" width="23.5546875" style="56" customWidth="1"/>
    <col min="15111" max="15111" width="22" style="56" customWidth="1"/>
    <col min="15112" max="15112" width="27.5546875" style="56" customWidth="1"/>
    <col min="15113" max="15113" width="22" style="56" customWidth="1"/>
    <col min="15114" max="15114" width="27.5546875" style="56" customWidth="1"/>
    <col min="15115" max="15115" width="22.88671875" style="56" customWidth="1"/>
    <col min="15116" max="15361" width="9.109375" style="56"/>
    <col min="15362" max="15362" width="48.33203125" style="56" customWidth="1"/>
    <col min="15363" max="15363" width="29.44140625" style="56" customWidth="1"/>
    <col min="15364" max="15364" width="23.5546875" style="56" customWidth="1"/>
    <col min="15365" max="15365" width="14.6640625" style="56" customWidth="1"/>
    <col min="15366" max="15366" width="23.5546875" style="56" customWidth="1"/>
    <col min="15367" max="15367" width="22" style="56" customWidth="1"/>
    <col min="15368" max="15368" width="27.5546875" style="56" customWidth="1"/>
    <col min="15369" max="15369" width="22" style="56" customWidth="1"/>
    <col min="15370" max="15370" width="27.5546875" style="56" customWidth="1"/>
    <col min="15371" max="15371" width="22.88671875" style="56" customWidth="1"/>
    <col min="15372" max="15617" width="9.109375" style="56"/>
    <col min="15618" max="15618" width="48.33203125" style="56" customWidth="1"/>
    <col min="15619" max="15619" width="29.44140625" style="56" customWidth="1"/>
    <col min="15620" max="15620" width="23.5546875" style="56" customWidth="1"/>
    <col min="15621" max="15621" width="14.6640625" style="56" customWidth="1"/>
    <col min="15622" max="15622" width="23.5546875" style="56" customWidth="1"/>
    <col min="15623" max="15623" width="22" style="56" customWidth="1"/>
    <col min="15624" max="15624" width="27.5546875" style="56" customWidth="1"/>
    <col min="15625" max="15625" width="22" style="56" customWidth="1"/>
    <col min="15626" max="15626" width="27.5546875" style="56" customWidth="1"/>
    <col min="15627" max="15627" width="22.88671875" style="56" customWidth="1"/>
    <col min="15628" max="15873" width="9.109375" style="56"/>
    <col min="15874" max="15874" width="48.33203125" style="56" customWidth="1"/>
    <col min="15875" max="15875" width="29.44140625" style="56" customWidth="1"/>
    <col min="15876" max="15876" width="23.5546875" style="56" customWidth="1"/>
    <col min="15877" max="15877" width="14.6640625" style="56" customWidth="1"/>
    <col min="15878" max="15878" width="23.5546875" style="56" customWidth="1"/>
    <col min="15879" max="15879" width="22" style="56" customWidth="1"/>
    <col min="15880" max="15880" width="27.5546875" style="56" customWidth="1"/>
    <col min="15881" max="15881" width="22" style="56" customWidth="1"/>
    <col min="15882" max="15882" width="27.5546875" style="56" customWidth="1"/>
    <col min="15883" max="15883" width="22.88671875" style="56" customWidth="1"/>
    <col min="15884" max="16129" width="9.109375" style="56"/>
    <col min="16130" max="16130" width="48.33203125" style="56" customWidth="1"/>
    <col min="16131" max="16131" width="29.44140625" style="56" customWidth="1"/>
    <col min="16132" max="16132" width="23.5546875" style="56" customWidth="1"/>
    <col min="16133" max="16133" width="14.6640625" style="56" customWidth="1"/>
    <col min="16134" max="16134" width="23.5546875" style="56" customWidth="1"/>
    <col min="16135" max="16135" width="22" style="56" customWidth="1"/>
    <col min="16136" max="16136" width="27.5546875" style="56" customWidth="1"/>
    <col min="16137" max="16137" width="22" style="56" customWidth="1"/>
    <col min="16138" max="16138" width="27.5546875" style="56" customWidth="1"/>
    <col min="16139" max="16139" width="22.88671875" style="56" customWidth="1"/>
    <col min="16140" max="16384" width="9.109375" style="56"/>
  </cols>
  <sheetData>
    <row r="1" spans="1:11" s="52" customFormat="1" ht="25.8" thickBot="1" x14ac:dyDescent="0.25">
      <c r="A1" s="45" t="s">
        <v>35</v>
      </c>
      <c r="B1" s="97" t="s">
        <v>36</v>
      </c>
      <c r="C1" s="45" t="s">
        <v>123</v>
      </c>
      <c r="D1" s="45" t="s">
        <v>124</v>
      </c>
      <c r="E1" s="92" t="s">
        <v>37</v>
      </c>
      <c r="F1" s="45" t="s">
        <v>38</v>
      </c>
      <c r="G1" s="92" t="s">
        <v>39</v>
      </c>
      <c r="H1" s="45" t="s">
        <v>40</v>
      </c>
      <c r="I1" s="96" t="s">
        <v>41</v>
      </c>
      <c r="J1" s="45" t="s">
        <v>42</v>
      </c>
      <c r="K1" s="96" t="s">
        <v>43</v>
      </c>
    </row>
    <row r="2" spans="1:11" s="55" customFormat="1" ht="18" x14ac:dyDescent="0.35">
      <c r="A2" s="57" t="s">
        <v>70</v>
      </c>
      <c r="B2" s="58"/>
      <c r="C2" s="87"/>
      <c r="D2" s="87"/>
      <c r="E2" s="93"/>
      <c r="F2" s="87"/>
      <c r="G2" s="93"/>
      <c r="H2" s="88"/>
      <c r="I2" s="93"/>
      <c r="J2" s="87"/>
      <c r="K2" s="93"/>
    </row>
    <row r="3" spans="1:11" s="61" customFormat="1" ht="31.2" x14ac:dyDescent="0.3">
      <c r="A3" s="59" t="s">
        <v>71</v>
      </c>
      <c r="B3" s="60">
        <f>B4</f>
        <v>5937668</v>
      </c>
      <c r="C3" s="89">
        <f>C4</f>
        <v>6783500</v>
      </c>
      <c r="D3" s="89">
        <f>C3/7.5345</f>
        <v>900325.17088061583</v>
      </c>
      <c r="E3" s="94">
        <f>C3/B3*100</f>
        <v>114.24518851508707</v>
      </c>
      <c r="F3" s="89">
        <f>F4</f>
        <v>994875</v>
      </c>
      <c r="G3" s="94">
        <f>F3/D3*100</f>
        <v>110.50174227905948</v>
      </c>
      <c r="H3" s="90">
        <f>H4</f>
        <v>1066945</v>
      </c>
      <c r="I3" s="94">
        <f>H3/F3*100</f>
        <v>107.2441261465008</v>
      </c>
      <c r="J3" s="89">
        <f>J4</f>
        <v>1066945</v>
      </c>
      <c r="K3" s="94">
        <f>J3/H3*100</f>
        <v>100</v>
      </c>
    </row>
    <row r="4" spans="1:11" s="216" customFormat="1" ht="26.4" x14ac:dyDescent="0.25">
      <c r="A4" s="211" t="s">
        <v>119</v>
      </c>
      <c r="B4" s="212">
        <f>B5</f>
        <v>5937668</v>
      </c>
      <c r="C4" s="212">
        <f>C5</f>
        <v>6783500</v>
      </c>
      <c r="D4" s="213">
        <f t="shared" ref="D4:D11" si="0">C4/7.5345</f>
        <v>900325.17088061583</v>
      </c>
      <c r="E4" s="214">
        <f t="shared" ref="E4:E11" si="1">C4/B4*100</f>
        <v>114.24518851508707</v>
      </c>
      <c r="F4" s="212">
        <f>F5</f>
        <v>994875</v>
      </c>
      <c r="G4" s="214">
        <f t="shared" ref="G4:G11" si="2">F4/D4*100</f>
        <v>110.50174227905948</v>
      </c>
      <c r="H4" s="215">
        <f>H5</f>
        <v>1066945</v>
      </c>
      <c r="I4" s="214">
        <f t="shared" ref="I4:I11" si="3">H4/F4*100</f>
        <v>107.2441261465008</v>
      </c>
      <c r="J4" s="212">
        <f>J5</f>
        <v>1066945</v>
      </c>
      <c r="K4" s="214">
        <f t="shared" ref="K4:K10" si="4">J4/H4*100</f>
        <v>100</v>
      </c>
    </row>
    <row r="5" spans="1:11" s="55" customFormat="1" ht="13.2" x14ac:dyDescent="0.25">
      <c r="A5" s="62" t="s">
        <v>72</v>
      </c>
      <c r="B5" s="63">
        <f>B6+B8+B10</f>
        <v>5937668</v>
      </c>
      <c r="C5" s="63">
        <f>C6+C8+C10</f>
        <v>6783500</v>
      </c>
      <c r="D5" s="208">
        <f t="shared" si="0"/>
        <v>900325.17088061583</v>
      </c>
      <c r="E5" s="209">
        <f t="shared" si="1"/>
        <v>114.24518851508707</v>
      </c>
      <c r="F5" s="63">
        <f>F6+F8+F10</f>
        <v>994875</v>
      </c>
      <c r="G5" s="209">
        <f t="shared" si="2"/>
        <v>110.50174227905948</v>
      </c>
      <c r="H5" s="210">
        <f>H6+H8+H10</f>
        <v>1066945</v>
      </c>
      <c r="I5" s="209">
        <f t="shared" si="3"/>
        <v>107.2441261465008</v>
      </c>
      <c r="J5" s="63">
        <f>J6+J8+J10</f>
        <v>1066945</v>
      </c>
      <c r="K5" s="209">
        <f t="shared" si="4"/>
        <v>100</v>
      </c>
    </row>
    <row r="6" spans="1:11" s="55" customFormat="1" ht="13.2" x14ac:dyDescent="0.25">
      <c r="A6" s="49" t="s">
        <v>73</v>
      </c>
      <c r="B6" s="50">
        <v>83900</v>
      </c>
      <c r="C6" s="50">
        <v>280000</v>
      </c>
      <c r="D6" s="208">
        <f t="shared" si="0"/>
        <v>37162.386356095296</v>
      </c>
      <c r="E6" s="209">
        <f>C6/B6*100</f>
        <v>333.73063170441003</v>
      </c>
      <c r="F6" s="50">
        <v>26545</v>
      </c>
      <c r="G6" s="209">
        <f t="shared" si="2"/>
        <v>71.429750892857129</v>
      </c>
      <c r="H6" s="210">
        <v>26545</v>
      </c>
      <c r="I6" s="209">
        <f t="shared" si="3"/>
        <v>100</v>
      </c>
      <c r="J6" s="50">
        <v>26545</v>
      </c>
      <c r="K6" s="209">
        <f t="shared" si="4"/>
        <v>100</v>
      </c>
    </row>
    <row r="7" spans="1:11" s="55" customFormat="1" ht="13.2" x14ac:dyDescent="0.25">
      <c r="A7" s="49" t="s">
        <v>74</v>
      </c>
      <c r="B7" s="50">
        <v>83900</v>
      </c>
      <c r="C7" s="50">
        <v>280000</v>
      </c>
      <c r="D7" s="208">
        <f t="shared" si="0"/>
        <v>37162.386356095296</v>
      </c>
      <c r="E7" s="209">
        <f t="shared" si="1"/>
        <v>333.73063170441003</v>
      </c>
      <c r="F7" s="50">
        <v>26545</v>
      </c>
      <c r="G7" s="209">
        <f t="shared" si="2"/>
        <v>71.429750892857129</v>
      </c>
      <c r="H7" s="210">
        <v>26545</v>
      </c>
      <c r="I7" s="209">
        <f t="shared" si="3"/>
        <v>100</v>
      </c>
      <c r="J7" s="50">
        <v>26545</v>
      </c>
      <c r="K7" s="209">
        <f t="shared" si="4"/>
        <v>100</v>
      </c>
    </row>
    <row r="8" spans="1:11" s="55" customFormat="1" ht="13.2" x14ac:dyDescent="0.25">
      <c r="A8" s="86" t="s">
        <v>126</v>
      </c>
      <c r="B8" s="50">
        <v>5193893</v>
      </c>
      <c r="C8" s="50">
        <v>5512500</v>
      </c>
      <c r="D8" s="208">
        <f t="shared" si="0"/>
        <v>731634.48138562613</v>
      </c>
      <c r="E8" s="209">
        <f t="shared" si="1"/>
        <v>106.13426191105593</v>
      </c>
      <c r="F8" s="50">
        <v>812950</v>
      </c>
      <c r="G8" s="209">
        <f t="shared" si="2"/>
        <v>111.11422721088435</v>
      </c>
      <c r="H8" s="210">
        <v>870000</v>
      </c>
      <c r="I8" s="209">
        <f t="shared" si="3"/>
        <v>107.01765176210098</v>
      </c>
      <c r="J8" s="50">
        <v>870000</v>
      </c>
      <c r="K8" s="209">
        <f t="shared" si="4"/>
        <v>100</v>
      </c>
    </row>
    <row r="9" spans="1:11" s="55" customFormat="1" ht="13.2" x14ac:dyDescent="0.25">
      <c r="A9" s="49" t="s">
        <v>127</v>
      </c>
      <c r="B9" s="50">
        <v>5193893</v>
      </c>
      <c r="C9" s="50">
        <v>5512500</v>
      </c>
      <c r="D9" s="208">
        <f t="shared" si="0"/>
        <v>731634.48138562613</v>
      </c>
      <c r="E9" s="209">
        <f t="shared" si="1"/>
        <v>106.13426191105593</v>
      </c>
      <c r="F9" s="50">
        <v>812950</v>
      </c>
      <c r="G9" s="209">
        <f t="shared" si="2"/>
        <v>111.11422721088435</v>
      </c>
      <c r="H9" s="210">
        <v>870000</v>
      </c>
      <c r="I9" s="209">
        <f t="shared" si="3"/>
        <v>107.01765176210098</v>
      </c>
      <c r="J9" s="50">
        <v>870000</v>
      </c>
      <c r="K9" s="209">
        <f t="shared" si="4"/>
        <v>100</v>
      </c>
    </row>
    <row r="10" spans="1:11" s="55" customFormat="1" ht="13.2" x14ac:dyDescent="0.25">
      <c r="A10" s="49" t="s">
        <v>76</v>
      </c>
      <c r="B10" s="50">
        <v>659875</v>
      </c>
      <c r="C10" s="50">
        <v>991000</v>
      </c>
      <c r="D10" s="208">
        <f t="shared" si="0"/>
        <v>131528.30313889441</v>
      </c>
      <c r="E10" s="209">
        <f t="shared" si="1"/>
        <v>150.17995832544042</v>
      </c>
      <c r="F10" s="50">
        <v>155380</v>
      </c>
      <c r="G10" s="209">
        <f t="shared" si="2"/>
        <v>118.13426942482342</v>
      </c>
      <c r="H10" s="210">
        <v>170400</v>
      </c>
      <c r="I10" s="209">
        <f t="shared" si="3"/>
        <v>109.66662376110182</v>
      </c>
      <c r="J10" s="50">
        <v>170400</v>
      </c>
      <c r="K10" s="209">
        <f t="shared" si="4"/>
        <v>100</v>
      </c>
    </row>
    <row r="11" spans="1:11" s="55" customFormat="1" ht="26.4" x14ac:dyDescent="0.25">
      <c r="A11" s="49" t="s">
        <v>77</v>
      </c>
      <c r="B11" s="50">
        <v>659875</v>
      </c>
      <c r="C11" s="50">
        <v>991000</v>
      </c>
      <c r="D11" s="208">
        <f t="shared" si="0"/>
        <v>131528.30313889441</v>
      </c>
      <c r="E11" s="209">
        <f t="shared" si="1"/>
        <v>150.17995832544042</v>
      </c>
      <c r="F11" s="50">
        <v>155380</v>
      </c>
      <c r="G11" s="209">
        <f t="shared" si="2"/>
        <v>118.13426942482342</v>
      </c>
      <c r="H11" s="210">
        <v>170400</v>
      </c>
      <c r="I11" s="209">
        <f t="shared" si="3"/>
        <v>109.66662376110182</v>
      </c>
      <c r="J11" s="50">
        <v>170400</v>
      </c>
      <c r="K11" s="209">
        <f>J11/H11*100</f>
        <v>100</v>
      </c>
    </row>
    <row r="15" spans="1:11" x14ac:dyDescent="0.2">
      <c r="A15" s="56" t="s">
        <v>125</v>
      </c>
    </row>
  </sheetData>
  <pageMargins left="0.7" right="0.7" top="0.75" bottom="0.75" header="0.3" footer="0.3"/>
  <pageSetup paperSize="9" scale="7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I8"/>
  <sheetViews>
    <sheetView workbookViewId="0">
      <selection activeCell="A11" sqref="A11"/>
    </sheetView>
  </sheetViews>
  <sheetFormatPr defaultRowHeight="14.4" x14ac:dyDescent="0.3"/>
  <cols>
    <col min="1" max="1" width="7.44140625" bestFit="1" customWidth="1"/>
    <col min="2" max="2" width="8.44140625" bestFit="1" customWidth="1"/>
    <col min="3" max="3" width="5.44140625" bestFit="1" customWidth="1"/>
    <col min="4" max="9" width="25.33203125" customWidth="1"/>
  </cols>
  <sheetData>
    <row r="1" spans="1:9" ht="26.4" x14ac:dyDescent="0.3">
      <c r="A1" s="23" t="s">
        <v>14</v>
      </c>
      <c r="B1" s="22" t="s">
        <v>15</v>
      </c>
      <c r="C1" s="22" t="s">
        <v>16</v>
      </c>
      <c r="D1" s="22" t="s">
        <v>34</v>
      </c>
      <c r="E1" s="22" t="s">
        <v>12</v>
      </c>
      <c r="F1" s="23" t="s">
        <v>13</v>
      </c>
      <c r="G1" s="23" t="s">
        <v>30</v>
      </c>
      <c r="H1" s="23" t="s">
        <v>31</v>
      </c>
      <c r="I1" s="23" t="s">
        <v>32</v>
      </c>
    </row>
    <row r="2" spans="1:9" ht="26.4" x14ac:dyDescent="0.3">
      <c r="A2" s="13">
        <v>8</v>
      </c>
      <c r="B2" s="13"/>
      <c r="C2" s="13"/>
      <c r="D2" s="13" t="s">
        <v>18</v>
      </c>
      <c r="E2" s="10">
        <v>0</v>
      </c>
      <c r="F2" s="11">
        <v>0</v>
      </c>
      <c r="G2" s="11">
        <v>0</v>
      </c>
      <c r="H2" s="11">
        <v>0</v>
      </c>
      <c r="I2" s="11">
        <v>0</v>
      </c>
    </row>
    <row r="3" spans="1:9" x14ac:dyDescent="0.3">
      <c r="A3" s="13"/>
      <c r="B3" s="17">
        <v>84</v>
      </c>
      <c r="C3" s="17"/>
      <c r="D3" s="17" t="s">
        <v>21</v>
      </c>
      <c r="E3" s="10">
        <v>0</v>
      </c>
      <c r="F3" s="11">
        <v>0</v>
      </c>
      <c r="G3" s="11">
        <v>0</v>
      </c>
      <c r="H3" s="11">
        <v>0</v>
      </c>
      <c r="I3" s="11">
        <v>0</v>
      </c>
    </row>
    <row r="4" spans="1:9" ht="26.4" x14ac:dyDescent="0.3">
      <c r="A4" s="14"/>
      <c r="B4" s="14"/>
      <c r="C4" s="15">
        <v>81</v>
      </c>
      <c r="D4" s="18" t="s">
        <v>22</v>
      </c>
      <c r="E4" s="10">
        <v>0</v>
      </c>
      <c r="F4" s="11">
        <v>0</v>
      </c>
      <c r="G4" s="11">
        <v>0</v>
      </c>
      <c r="H4" s="11">
        <v>0</v>
      </c>
      <c r="I4" s="11">
        <v>0</v>
      </c>
    </row>
    <row r="5" spans="1:9" ht="26.4" x14ac:dyDescent="0.3">
      <c r="A5" s="16">
        <v>5</v>
      </c>
      <c r="B5" s="16"/>
      <c r="C5" s="16"/>
      <c r="D5" s="25" t="s">
        <v>19</v>
      </c>
      <c r="E5" s="10">
        <v>0</v>
      </c>
      <c r="F5" s="11">
        <v>0</v>
      </c>
      <c r="G5" s="11">
        <v>0</v>
      </c>
      <c r="H5" s="11">
        <v>0</v>
      </c>
      <c r="I5" s="11">
        <v>0</v>
      </c>
    </row>
    <row r="6" spans="1:9" ht="26.4" x14ac:dyDescent="0.3">
      <c r="A6" s="17"/>
      <c r="B6" s="17">
        <v>54</v>
      </c>
      <c r="C6" s="17"/>
      <c r="D6" s="26" t="s">
        <v>23</v>
      </c>
      <c r="E6" s="10">
        <v>0</v>
      </c>
      <c r="F6" s="11">
        <v>0</v>
      </c>
      <c r="G6" s="11">
        <v>0</v>
      </c>
      <c r="H6" s="11">
        <v>0</v>
      </c>
      <c r="I6" s="12">
        <v>0</v>
      </c>
    </row>
    <row r="7" spans="1:9" x14ac:dyDescent="0.3">
      <c r="A7" s="17"/>
      <c r="B7" s="17"/>
      <c r="C7" s="15">
        <v>11</v>
      </c>
      <c r="D7" s="15" t="s">
        <v>17</v>
      </c>
      <c r="E7" s="10">
        <v>0</v>
      </c>
      <c r="F7" s="11">
        <v>0</v>
      </c>
      <c r="G7" s="11">
        <v>0</v>
      </c>
      <c r="H7" s="11">
        <v>0</v>
      </c>
      <c r="I7" s="12">
        <v>0</v>
      </c>
    </row>
    <row r="8" spans="1:9" x14ac:dyDescent="0.3">
      <c r="A8" s="17"/>
      <c r="B8" s="17"/>
      <c r="C8" s="15">
        <v>31</v>
      </c>
      <c r="D8" s="15" t="s">
        <v>24</v>
      </c>
      <c r="E8" s="10">
        <v>0</v>
      </c>
      <c r="F8" s="11">
        <v>0</v>
      </c>
      <c r="G8" s="11">
        <v>0</v>
      </c>
      <c r="H8" s="11">
        <v>0</v>
      </c>
      <c r="I8" s="12">
        <v>0</v>
      </c>
    </row>
  </sheetData>
  <pageMargins left="0.7" right="0.7" top="0.75" bottom="0.75" header="0.3" footer="0.3"/>
  <pageSetup paperSize="9" scale="7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K90"/>
  <sheetViews>
    <sheetView topLeftCell="A15" zoomScale="84" zoomScaleNormal="84" workbookViewId="0">
      <selection activeCell="B6" sqref="B6"/>
    </sheetView>
  </sheetViews>
  <sheetFormatPr defaultRowHeight="12.6" x14ac:dyDescent="0.2"/>
  <cols>
    <col min="1" max="1" width="48.33203125" style="91" customWidth="1"/>
    <col min="2" max="2" width="29.44140625" style="169" customWidth="1"/>
    <col min="3" max="3" width="23.5546875" style="170" customWidth="1"/>
    <col min="4" max="4" width="23.5546875" style="171" customWidth="1"/>
    <col min="5" max="5" width="18.6640625" style="172" customWidth="1"/>
    <col min="6" max="6" width="23.5546875" style="147" customWidth="1"/>
    <col min="7" max="7" width="22" style="172" customWidth="1"/>
    <col min="8" max="8" width="27.5546875" style="151" customWidth="1"/>
    <col min="9" max="9" width="22" style="172" customWidth="1"/>
    <col min="10" max="10" width="27.5546875" style="171" customWidth="1"/>
    <col min="11" max="11" width="22.88671875" style="172" customWidth="1"/>
    <col min="12" max="257" width="9.109375" style="91"/>
    <col min="258" max="258" width="48.33203125" style="91" customWidth="1"/>
    <col min="259" max="259" width="29.44140625" style="91" customWidth="1"/>
    <col min="260" max="260" width="23.5546875" style="91" customWidth="1"/>
    <col min="261" max="261" width="14.6640625" style="91" customWidth="1"/>
    <col min="262" max="262" width="23.5546875" style="91" customWidth="1"/>
    <col min="263" max="263" width="22" style="91" customWidth="1"/>
    <col min="264" max="264" width="27.5546875" style="91" customWidth="1"/>
    <col min="265" max="265" width="22" style="91" customWidth="1"/>
    <col min="266" max="266" width="27.5546875" style="91" customWidth="1"/>
    <col min="267" max="267" width="22.88671875" style="91" customWidth="1"/>
    <col min="268" max="513" width="9.109375" style="91"/>
    <col min="514" max="514" width="48.33203125" style="91" customWidth="1"/>
    <col min="515" max="515" width="29.44140625" style="91" customWidth="1"/>
    <col min="516" max="516" width="23.5546875" style="91" customWidth="1"/>
    <col min="517" max="517" width="14.6640625" style="91" customWidth="1"/>
    <col min="518" max="518" width="23.5546875" style="91" customWidth="1"/>
    <col min="519" max="519" width="22" style="91" customWidth="1"/>
    <col min="520" max="520" width="27.5546875" style="91" customWidth="1"/>
    <col min="521" max="521" width="22" style="91" customWidth="1"/>
    <col min="522" max="522" width="27.5546875" style="91" customWidth="1"/>
    <col min="523" max="523" width="22.88671875" style="91" customWidth="1"/>
    <col min="524" max="769" width="9.109375" style="91"/>
    <col min="770" max="770" width="48.33203125" style="91" customWidth="1"/>
    <col min="771" max="771" width="29.44140625" style="91" customWidth="1"/>
    <col min="772" max="772" width="23.5546875" style="91" customWidth="1"/>
    <col min="773" max="773" width="14.6640625" style="91" customWidth="1"/>
    <col min="774" max="774" width="23.5546875" style="91" customWidth="1"/>
    <col min="775" max="775" width="22" style="91" customWidth="1"/>
    <col min="776" max="776" width="27.5546875" style="91" customWidth="1"/>
    <col min="777" max="777" width="22" style="91" customWidth="1"/>
    <col min="778" max="778" width="27.5546875" style="91" customWidth="1"/>
    <col min="779" max="779" width="22.88671875" style="91" customWidth="1"/>
    <col min="780" max="1025" width="9.109375" style="91"/>
    <col min="1026" max="1026" width="48.33203125" style="91" customWidth="1"/>
    <col min="1027" max="1027" width="29.44140625" style="91" customWidth="1"/>
    <col min="1028" max="1028" width="23.5546875" style="91" customWidth="1"/>
    <col min="1029" max="1029" width="14.6640625" style="91" customWidth="1"/>
    <col min="1030" max="1030" width="23.5546875" style="91" customWidth="1"/>
    <col min="1031" max="1031" width="22" style="91" customWidth="1"/>
    <col min="1032" max="1032" width="27.5546875" style="91" customWidth="1"/>
    <col min="1033" max="1033" width="22" style="91" customWidth="1"/>
    <col min="1034" max="1034" width="27.5546875" style="91" customWidth="1"/>
    <col min="1035" max="1035" width="22.88671875" style="91" customWidth="1"/>
    <col min="1036" max="1281" width="9.109375" style="91"/>
    <col min="1282" max="1282" width="48.33203125" style="91" customWidth="1"/>
    <col min="1283" max="1283" width="29.44140625" style="91" customWidth="1"/>
    <col min="1284" max="1284" width="23.5546875" style="91" customWidth="1"/>
    <col min="1285" max="1285" width="14.6640625" style="91" customWidth="1"/>
    <col min="1286" max="1286" width="23.5546875" style="91" customWidth="1"/>
    <col min="1287" max="1287" width="22" style="91" customWidth="1"/>
    <col min="1288" max="1288" width="27.5546875" style="91" customWidth="1"/>
    <col min="1289" max="1289" width="22" style="91" customWidth="1"/>
    <col min="1290" max="1290" width="27.5546875" style="91" customWidth="1"/>
    <col min="1291" max="1291" width="22.88671875" style="91" customWidth="1"/>
    <col min="1292" max="1537" width="9.109375" style="91"/>
    <col min="1538" max="1538" width="48.33203125" style="91" customWidth="1"/>
    <col min="1539" max="1539" width="29.44140625" style="91" customWidth="1"/>
    <col min="1540" max="1540" width="23.5546875" style="91" customWidth="1"/>
    <col min="1541" max="1541" width="14.6640625" style="91" customWidth="1"/>
    <col min="1542" max="1542" width="23.5546875" style="91" customWidth="1"/>
    <col min="1543" max="1543" width="22" style="91" customWidth="1"/>
    <col min="1544" max="1544" width="27.5546875" style="91" customWidth="1"/>
    <col min="1545" max="1545" width="22" style="91" customWidth="1"/>
    <col min="1546" max="1546" width="27.5546875" style="91" customWidth="1"/>
    <col min="1547" max="1547" width="22.88671875" style="91" customWidth="1"/>
    <col min="1548" max="1793" width="9.109375" style="91"/>
    <col min="1794" max="1794" width="48.33203125" style="91" customWidth="1"/>
    <col min="1795" max="1795" width="29.44140625" style="91" customWidth="1"/>
    <col min="1796" max="1796" width="23.5546875" style="91" customWidth="1"/>
    <col min="1797" max="1797" width="14.6640625" style="91" customWidth="1"/>
    <col min="1798" max="1798" width="23.5546875" style="91" customWidth="1"/>
    <col min="1799" max="1799" width="22" style="91" customWidth="1"/>
    <col min="1800" max="1800" width="27.5546875" style="91" customWidth="1"/>
    <col min="1801" max="1801" width="22" style="91" customWidth="1"/>
    <col min="1802" max="1802" width="27.5546875" style="91" customWidth="1"/>
    <col min="1803" max="1803" width="22.88671875" style="91" customWidth="1"/>
    <col min="1804" max="2049" width="9.109375" style="91"/>
    <col min="2050" max="2050" width="48.33203125" style="91" customWidth="1"/>
    <col min="2051" max="2051" width="29.44140625" style="91" customWidth="1"/>
    <col min="2052" max="2052" width="23.5546875" style="91" customWidth="1"/>
    <col min="2053" max="2053" width="14.6640625" style="91" customWidth="1"/>
    <col min="2054" max="2054" width="23.5546875" style="91" customWidth="1"/>
    <col min="2055" max="2055" width="22" style="91" customWidth="1"/>
    <col min="2056" max="2056" width="27.5546875" style="91" customWidth="1"/>
    <col min="2057" max="2057" width="22" style="91" customWidth="1"/>
    <col min="2058" max="2058" width="27.5546875" style="91" customWidth="1"/>
    <col min="2059" max="2059" width="22.88671875" style="91" customWidth="1"/>
    <col min="2060" max="2305" width="9.109375" style="91"/>
    <col min="2306" max="2306" width="48.33203125" style="91" customWidth="1"/>
    <col min="2307" max="2307" width="29.44140625" style="91" customWidth="1"/>
    <col min="2308" max="2308" width="23.5546875" style="91" customWidth="1"/>
    <col min="2309" max="2309" width="14.6640625" style="91" customWidth="1"/>
    <col min="2310" max="2310" width="23.5546875" style="91" customWidth="1"/>
    <col min="2311" max="2311" width="22" style="91" customWidth="1"/>
    <col min="2312" max="2312" width="27.5546875" style="91" customWidth="1"/>
    <col min="2313" max="2313" width="22" style="91" customWidth="1"/>
    <col min="2314" max="2314" width="27.5546875" style="91" customWidth="1"/>
    <col min="2315" max="2315" width="22.88671875" style="91" customWidth="1"/>
    <col min="2316" max="2561" width="9.109375" style="91"/>
    <col min="2562" max="2562" width="48.33203125" style="91" customWidth="1"/>
    <col min="2563" max="2563" width="29.44140625" style="91" customWidth="1"/>
    <col min="2564" max="2564" width="23.5546875" style="91" customWidth="1"/>
    <col min="2565" max="2565" width="14.6640625" style="91" customWidth="1"/>
    <col min="2566" max="2566" width="23.5546875" style="91" customWidth="1"/>
    <col min="2567" max="2567" width="22" style="91" customWidth="1"/>
    <col min="2568" max="2568" width="27.5546875" style="91" customWidth="1"/>
    <col min="2569" max="2569" width="22" style="91" customWidth="1"/>
    <col min="2570" max="2570" width="27.5546875" style="91" customWidth="1"/>
    <col min="2571" max="2571" width="22.88671875" style="91" customWidth="1"/>
    <col min="2572" max="2817" width="9.109375" style="91"/>
    <col min="2818" max="2818" width="48.33203125" style="91" customWidth="1"/>
    <col min="2819" max="2819" width="29.44140625" style="91" customWidth="1"/>
    <col min="2820" max="2820" width="23.5546875" style="91" customWidth="1"/>
    <col min="2821" max="2821" width="14.6640625" style="91" customWidth="1"/>
    <col min="2822" max="2822" width="23.5546875" style="91" customWidth="1"/>
    <col min="2823" max="2823" width="22" style="91" customWidth="1"/>
    <col min="2824" max="2824" width="27.5546875" style="91" customWidth="1"/>
    <col min="2825" max="2825" width="22" style="91" customWidth="1"/>
    <col min="2826" max="2826" width="27.5546875" style="91" customWidth="1"/>
    <col min="2827" max="2827" width="22.88671875" style="91" customWidth="1"/>
    <col min="2828" max="3073" width="9.109375" style="91"/>
    <col min="3074" max="3074" width="48.33203125" style="91" customWidth="1"/>
    <col min="3075" max="3075" width="29.44140625" style="91" customWidth="1"/>
    <col min="3076" max="3076" width="23.5546875" style="91" customWidth="1"/>
    <col min="3077" max="3077" width="14.6640625" style="91" customWidth="1"/>
    <col min="3078" max="3078" width="23.5546875" style="91" customWidth="1"/>
    <col min="3079" max="3079" width="22" style="91" customWidth="1"/>
    <col min="3080" max="3080" width="27.5546875" style="91" customWidth="1"/>
    <col min="3081" max="3081" width="22" style="91" customWidth="1"/>
    <col min="3082" max="3082" width="27.5546875" style="91" customWidth="1"/>
    <col min="3083" max="3083" width="22.88671875" style="91" customWidth="1"/>
    <col min="3084" max="3329" width="9.109375" style="91"/>
    <col min="3330" max="3330" width="48.33203125" style="91" customWidth="1"/>
    <col min="3331" max="3331" width="29.44140625" style="91" customWidth="1"/>
    <col min="3332" max="3332" width="23.5546875" style="91" customWidth="1"/>
    <col min="3333" max="3333" width="14.6640625" style="91" customWidth="1"/>
    <col min="3334" max="3334" width="23.5546875" style="91" customWidth="1"/>
    <col min="3335" max="3335" width="22" style="91" customWidth="1"/>
    <col min="3336" max="3336" width="27.5546875" style="91" customWidth="1"/>
    <col min="3337" max="3337" width="22" style="91" customWidth="1"/>
    <col min="3338" max="3338" width="27.5546875" style="91" customWidth="1"/>
    <col min="3339" max="3339" width="22.88671875" style="91" customWidth="1"/>
    <col min="3340" max="3585" width="9.109375" style="91"/>
    <col min="3586" max="3586" width="48.33203125" style="91" customWidth="1"/>
    <col min="3587" max="3587" width="29.44140625" style="91" customWidth="1"/>
    <col min="3588" max="3588" width="23.5546875" style="91" customWidth="1"/>
    <col min="3589" max="3589" width="14.6640625" style="91" customWidth="1"/>
    <col min="3590" max="3590" width="23.5546875" style="91" customWidth="1"/>
    <col min="3591" max="3591" width="22" style="91" customWidth="1"/>
    <col min="3592" max="3592" width="27.5546875" style="91" customWidth="1"/>
    <col min="3593" max="3593" width="22" style="91" customWidth="1"/>
    <col min="3594" max="3594" width="27.5546875" style="91" customWidth="1"/>
    <col min="3595" max="3595" width="22.88671875" style="91" customWidth="1"/>
    <col min="3596" max="3841" width="9.109375" style="91"/>
    <col min="3842" max="3842" width="48.33203125" style="91" customWidth="1"/>
    <col min="3843" max="3843" width="29.44140625" style="91" customWidth="1"/>
    <col min="3844" max="3844" width="23.5546875" style="91" customWidth="1"/>
    <col min="3845" max="3845" width="14.6640625" style="91" customWidth="1"/>
    <col min="3846" max="3846" width="23.5546875" style="91" customWidth="1"/>
    <col min="3847" max="3847" width="22" style="91" customWidth="1"/>
    <col min="3848" max="3848" width="27.5546875" style="91" customWidth="1"/>
    <col min="3849" max="3849" width="22" style="91" customWidth="1"/>
    <col min="3850" max="3850" width="27.5546875" style="91" customWidth="1"/>
    <col min="3851" max="3851" width="22.88671875" style="91" customWidth="1"/>
    <col min="3852" max="4097" width="9.109375" style="91"/>
    <col min="4098" max="4098" width="48.33203125" style="91" customWidth="1"/>
    <col min="4099" max="4099" width="29.44140625" style="91" customWidth="1"/>
    <col min="4100" max="4100" width="23.5546875" style="91" customWidth="1"/>
    <col min="4101" max="4101" width="14.6640625" style="91" customWidth="1"/>
    <col min="4102" max="4102" width="23.5546875" style="91" customWidth="1"/>
    <col min="4103" max="4103" width="22" style="91" customWidth="1"/>
    <col min="4104" max="4104" width="27.5546875" style="91" customWidth="1"/>
    <col min="4105" max="4105" width="22" style="91" customWidth="1"/>
    <col min="4106" max="4106" width="27.5546875" style="91" customWidth="1"/>
    <col min="4107" max="4107" width="22.88671875" style="91" customWidth="1"/>
    <col min="4108" max="4353" width="9.109375" style="91"/>
    <col min="4354" max="4354" width="48.33203125" style="91" customWidth="1"/>
    <col min="4355" max="4355" width="29.44140625" style="91" customWidth="1"/>
    <col min="4356" max="4356" width="23.5546875" style="91" customWidth="1"/>
    <col min="4357" max="4357" width="14.6640625" style="91" customWidth="1"/>
    <col min="4358" max="4358" width="23.5546875" style="91" customWidth="1"/>
    <col min="4359" max="4359" width="22" style="91" customWidth="1"/>
    <col min="4360" max="4360" width="27.5546875" style="91" customWidth="1"/>
    <col min="4361" max="4361" width="22" style="91" customWidth="1"/>
    <col min="4362" max="4362" width="27.5546875" style="91" customWidth="1"/>
    <col min="4363" max="4363" width="22.88671875" style="91" customWidth="1"/>
    <col min="4364" max="4609" width="9.109375" style="91"/>
    <col min="4610" max="4610" width="48.33203125" style="91" customWidth="1"/>
    <col min="4611" max="4611" width="29.44140625" style="91" customWidth="1"/>
    <col min="4612" max="4612" width="23.5546875" style="91" customWidth="1"/>
    <col min="4613" max="4613" width="14.6640625" style="91" customWidth="1"/>
    <col min="4614" max="4614" width="23.5546875" style="91" customWidth="1"/>
    <col min="4615" max="4615" width="22" style="91" customWidth="1"/>
    <col min="4616" max="4616" width="27.5546875" style="91" customWidth="1"/>
    <col min="4617" max="4617" width="22" style="91" customWidth="1"/>
    <col min="4618" max="4618" width="27.5546875" style="91" customWidth="1"/>
    <col min="4619" max="4619" width="22.88671875" style="91" customWidth="1"/>
    <col min="4620" max="4865" width="9.109375" style="91"/>
    <col min="4866" max="4866" width="48.33203125" style="91" customWidth="1"/>
    <col min="4867" max="4867" width="29.44140625" style="91" customWidth="1"/>
    <col min="4868" max="4868" width="23.5546875" style="91" customWidth="1"/>
    <col min="4869" max="4869" width="14.6640625" style="91" customWidth="1"/>
    <col min="4870" max="4870" width="23.5546875" style="91" customWidth="1"/>
    <col min="4871" max="4871" width="22" style="91" customWidth="1"/>
    <col min="4872" max="4872" width="27.5546875" style="91" customWidth="1"/>
    <col min="4873" max="4873" width="22" style="91" customWidth="1"/>
    <col min="4874" max="4874" width="27.5546875" style="91" customWidth="1"/>
    <col min="4875" max="4875" width="22.88671875" style="91" customWidth="1"/>
    <col min="4876" max="5121" width="9.109375" style="91"/>
    <col min="5122" max="5122" width="48.33203125" style="91" customWidth="1"/>
    <col min="5123" max="5123" width="29.44140625" style="91" customWidth="1"/>
    <col min="5124" max="5124" width="23.5546875" style="91" customWidth="1"/>
    <col min="5125" max="5125" width="14.6640625" style="91" customWidth="1"/>
    <col min="5126" max="5126" width="23.5546875" style="91" customWidth="1"/>
    <col min="5127" max="5127" width="22" style="91" customWidth="1"/>
    <col min="5128" max="5128" width="27.5546875" style="91" customWidth="1"/>
    <col min="5129" max="5129" width="22" style="91" customWidth="1"/>
    <col min="5130" max="5130" width="27.5546875" style="91" customWidth="1"/>
    <col min="5131" max="5131" width="22.88671875" style="91" customWidth="1"/>
    <col min="5132" max="5377" width="9.109375" style="91"/>
    <col min="5378" max="5378" width="48.33203125" style="91" customWidth="1"/>
    <col min="5379" max="5379" width="29.44140625" style="91" customWidth="1"/>
    <col min="5380" max="5380" width="23.5546875" style="91" customWidth="1"/>
    <col min="5381" max="5381" width="14.6640625" style="91" customWidth="1"/>
    <col min="5382" max="5382" width="23.5546875" style="91" customWidth="1"/>
    <col min="5383" max="5383" width="22" style="91" customWidth="1"/>
    <col min="5384" max="5384" width="27.5546875" style="91" customWidth="1"/>
    <col min="5385" max="5385" width="22" style="91" customWidth="1"/>
    <col min="5386" max="5386" width="27.5546875" style="91" customWidth="1"/>
    <col min="5387" max="5387" width="22.88671875" style="91" customWidth="1"/>
    <col min="5388" max="5633" width="9.109375" style="91"/>
    <col min="5634" max="5634" width="48.33203125" style="91" customWidth="1"/>
    <col min="5635" max="5635" width="29.44140625" style="91" customWidth="1"/>
    <col min="5636" max="5636" width="23.5546875" style="91" customWidth="1"/>
    <col min="5637" max="5637" width="14.6640625" style="91" customWidth="1"/>
    <col min="5638" max="5638" width="23.5546875" style="91" customWidth="1"/>
    <col min="5639" max="5639" width="22" style="91" customWidth="1"/>
    <col min="5640" max="5640" width="27.5546875" style="91" customWidth="1"/>
    <col min="5641" max="5641" width="22" style="91" customWidth="1"/>
    <col min="5642" max="5642" width="27.5546875" style="91" customWidth="1"/>
    <col min="5643" max="5643" width="22.88671875" style="91" customWidth="1"/>
    <col min="5644" max="5889" width="9.109375" style="91"/>
    <col min="5890" max="5890" width="48.33203125" style="91" customWidth="1"/>
    <col min="5891" max="5891" width="29.44140625" style="91" customWidth="1"/>
    <col min="5892" max="5892" width="23.5546875" style="91" customWidth="1"/>
    <col min="5893" max="5893" width="14.6640625" style="91" customWidth="1"/>
    <col min="5894" max="5894" width="23.5546875" style="91" customWidth="1"/>
    <col min="5895" max="5895" width="22" style="91" customWidth="1"/>
    <col min="5896" max="5896" width="27.5546875" style="91" customWidth="1"/>
    <col min="5897" max="5897" width="22" style="91" customWidth="1"/>
    <col min="5898" max="5898" width="27.5546875" style="91" customWidth="1"/>
    <col min="5899" max="5899" width="22.88671875" style="91" customWidth="1"/>
    <col min="5900" max="6145" width="9.109375" style="91"/>
    <col min="6146" max="6146" width="48.33203125" style="91" customWidth="1"/>
    <col min="6147" max="6147" width="29.44140625" style="91" customWidth="1"/>
    <col min="6148" max="6148" width="23.5546875" style="91" customWidth="1"/>
    <col min="6149" max="6149" width="14.6640625" style="91" customWidth="1"/>
    <col min="6150" max="6150" width="23.5546875" style="91" customWidth="1"/>
    <col min="6151" max="6151" width="22" style="91" customWidth="1"/>
    <col min="6152" max="6152" width="27.5546875" style="91" customWidth="1"/>
    <col min="6153" max="6153" width="22" style="91" customWidth="1"/>
    <col min="6154" max="6154" width="27.5546875" style="91" customWidth="1"/>
    <col min="6155" max="6155" width="22.88671875" style="91" customWidth="1"/>
    <col min="6156" max="6401" width="9.109375" style="91"/>
    <col min="6402" max="6402" width="48.33203125" style="91" customWidth="1"/>
    <col min="6403" max="6403" width="29.44140625" style="91" customWidth="1"/>
    <col min="6404" max="6404" width="23.5546875" style="91" customWidth="1"/>
    <col min="6405" max="6405" width="14.6640625" style="91" customWidth="1"/>
    <col min="6406" max="6406" width="23.5546875" style="91" customWidth="1"/>
    <col min="6407" max="6407" width="22" style="91" customWidth="1"/>
    <col min="6408" max="6408" width="27.5546875" style="91" customWidth="1"/>
    <col min="6409" max="6409" width="22" style="91" customWidth="1"/>
    <col min="6410" max="6410" width="27.5546875" style="91" customWidth="1"/>
    <col min="6411" max="6411" width="22.88671875" style="91" customWidth="1"/>
    <col min="6412" max="6657" width="9.109375" style="91"/>
    <col min="6658" max="6658" width="48.33203125" style="91" customWidth="1"/>
    <col min="6659" max="6659" width="29.44140625" style="91" customWidth="1"/>
    <col min="6660" max="6660" width="23.5546875" style="91" customWidth="1"/>
    <col min="6661" max="6661" width="14.6640625" style="91" customWidth="1"/>
    <col min="6662" max="6662" width="23.5546875" style="91" customWidth="1"/>
    <col min="6663" max="6663" width="22" style="91" customWidth="1"/>
    <col min="6664" max="6664" width="27.5546875" style="91" customWidth="1"/>
    <col min="6665" max="6665" width="22" style="91" customWidth="1"/>
    <col min="6666" max="6666" width="27.5546875" style="91" customWidth="1"/>
    <col min="6667" max="6667" width="22.88671875" style="91" customWidth="1"/>
    <col min="6668" max="6913" width="9.109375" style="91"/>
    <col min="6914" max="6914" width="48.33203125" style="91" customWidth="1"/>
    <col min="6915" max="6915" width="29.44140625" style="91" customWidth="1"/>
    <col min="6916" max="6916" width="23.5546875" style="91" customWidth="1"/>
    <col min="6917" max="6917" width="14.6640625" style="91" customWidth="1"/>
    <col min="6918" max="6918" width="23.5546875" style="91" customWidth="1"/>
    <col min="6919" max="6919" width="22" style="91" customWidth="1"/>
    <col min="6920" max="6920" width="27.5546875" style="91" customWidth="1"/>
    <col min="6921" max="6921" width="22" style="91" customWidth="1"/>
    <col min="6922" max="6922" width="27.5546875" style="91" customWidth="1"/>
    <col min="6923" max="6923" width="22.88671875" style="91" customWidth="1"/>
    <col min="6924" max="7169" width="9.109375" style="91"/>
    <col min="7170" max="7170" width="48.33203125" style="91" customWidth="1"/>
    <col min="7171" max="7171" width="29.44140625" style="91" customWidth="1"/>
    <col min="7172" max="7172" width="23.5546875" style="91" customWidth="1"/>
    <col min="7173" max="7173" width="14.6640625" style="91" customWidth="1"/>
    <col min="7174" max="7174" width="23.5546875" style="91" customWidth="1"/>
    <col min="7175" max="7175" width="22" style="91" customWidth="1"/>
    <col min="7176" max="7176" width="27.5546875" style="91" customWidth="1"/>
    <col min="7177" max="7177" width="22" style="91" customWidth="1"/>
    <col min="7178" max="7178" width="27.5546875" style="91" customWidth="1"/>
    <col min="7179" max="7179" width="22.88671875" style="91" customWidth="1"/>
    <col min="7180" max="7425" width="9.109375" style="91"/>
    <col min="7426" max="7426" width="48.33203125" style="91" customWidth="1"/>
    <col min="7427" max="7427" width="29.44140625" style="91" customWidth="1"/>
    <col min="7428" max="7428" width="23.5546875" style="91" customWidth="1"/>
    <col min="7429" max="7429" width="14.6640625" style="91" customWidth="1"/>
    <col min="7430" max="7430" width="23.5546875" style="91" customWidth="1"/>
    <col min="7431" max="7431" width="22" style="91" customWidth="1"/>
    <col min="7432" max="7432" width="27.5546875" style="91" customWidth="1"/>
    <col min="7433" max="7433" width="22" style="91" customWidth="1"/>
    <col min="7434" max="7434" width="27.5546875" style="91" customWidth="1"/>
    <col min="7435" max="7435" width="22.88671875" style="91" customWidth="1"/>
    <col min="7436" max="7681" width="9.109375" style="91"/>
    <col min="7682" max="7682" width="48.33203125" style="91" customWidth="1"/>
    <col min="7683" max="7683" width="29.44140625" style="91" customWidth="1"/>
    <col min="7684" max="7684" width="23.5546875" style="91" customWidth="1"/>
    <col min="7685" max="7685" width="14.6640625" style="91" customWidth="1"/>
    <col min="7686" max="7686" width="23.5546875" style="91" customWidth="1"/>
    <col min="7687" max="7687" width="22" style="91" customWidth="1"/>
    <col min="7688" max="7688" width="27.5546875" style="91" customWidth="1"/>
    <col min="7689" max="7689" width="22" style="91" customWidth="1"/>
    <col min="7690" max="7690" width="27.5546875" style="91" customWidth="1"/>
    <col min="7691" max="7691" width="22.88671875" style="91" customWidth="1"/>
    <col min="7692" max="7937" width="9.109375" style="91"/>
    <col min="7938" max="7938" width="48.33203125" style="91" customWidth="1"/>
    <col min="7939" max="7939" width="29.44140625" style="91" customWidth="1"/>
    <col min="7940" max="7940" width="23.5546875" style="91" customWidth="1"/>
    <col min="7941" max="7941" width="14.6640625" style="91" customWidth="1"/>
    <col min="7942" max="7942" width="23.5546875" style="91" customWidth="1"/>
    <col min="7943" max="7943" width="22" style="91" customWidth="1"/>
    <col min="7944" max="7944" width="27.5546875" style="91" customWidth="1"/>
    <col min="7945" max="7945" width="22" style="91" customWidth="1"/>
    <col min="7946" max="7946" width="27.5546875" style="91" customWidth="1"/>
    <col min="7947" max="7947" width="22.88671875" style="91" customWidth="1"/>
    <col min="7948" max="8193" width="9.109375" style="91"/>
    <col min="8194" max="8194" width="48.33203125" style="91" customWidth="1"/>
    <col min="8195" max="8195" width="29.44140625" style="91" customWidth="1"/>
    <col min="8196" max="8196" width="23.5546875" style="91" customWidth="1"/>
    <col min="8197" max="8197" width="14.6640625" style="91" customWidth="1"/>
    <col min="8198" max="8198" width="23.5546875" style="91" customWidth="1"/>
    <col min="8199" max="8199" width="22" style="91" customWidth="1"/>
    <col min="8200" max="8200" width="27.5546875" style="91" customWidth="1"/>
    <col min="8201" max="8201" width="22" style="91" customWidth="1"/>
    <col min="8202" max="8202" width="27.5546875" style="91" customWidth="1"/>
    <col min="8203" max="8203" width="22.88671875" style="91" customWidth="1"/>
    <col min="8204" max="8449" width="9.109375" style="91"/>
    <col min="8450" max="8450" width="48.33203125" style="91" customWidth="1"/>
    <col min="8451" max="8451" width="29.44140625" style="91" customWidth="1"/>
    <col min="8452" max="8452" width="23.5546875" style="91" customWidth="1"/>
    <col min="8453" max="8453" width="14.6640625" style="91" customWidth="1"/>
    <col min="8454" max="8454" width="23.5546875" style="91" customWidth="1"/>
    <col min="8455" max="8455" width="22" style="91" customWidth="1"/>
    <col min="8456" max="8456" width="27.5546875" style="91" customWidth="1"/>
    <col min="8457" max="8457" width="22" style="91" customWidth="1"/>
    <col min="8458" max="8458" width="27.5546875" style="91" customWidth="1"/>
    <col min="8459" max="8459" width="22.88671875" style="91" customWidth="1"/>
    <col min="8460" max="8705" width="9.109375" style="91"/>
    <col min="8706" max="8706" width="48.33203125" style="91" customWidth="1"/>
    <col min="8707" max="8707" width="29.44140625" style="91" customWidth="1"/>
    <col min="8708" max="8708" width="23.5546875" style="91" customWidth="1"/>
    <col min="8709" max="8709" width="14.6640625" style="91" customWidth="1"/>
    <col min="8710" max="8710" width="23.5546875" style="91" customWidth="1"/>
    <col min="8711" max="8711" width="22" style="91" customWidth="1"/>
    <col min="8712" max="8712" width="27.5546875" style="91" customWidth="1"/>
    <col min="8713" max="8713" width="22" style="91" customWidth="1"/>
    <col min="8714" max="8714" width="27.5546875" style="91" customWidth="1"/>
    <col min="8715" max="8715" width="22.88671875" style="91" customWidth="1"/>
    <col min="8716" max="8961" width="9.109375" style="91"/>
    <col min="8962" max="8962" width="48.33203125" style="91" customWidth="1"/>
    <col min="8963" max="8963" width="29.44140625" style="91" customWidth="1"/>
    <col min="8964" max="8964" width="23.5546875" style="91" customWidth="1"/>
    <col min="8965" max="8965" width="14.6640625" style="91" customWidth="1"/>
    <col min="8966" max="8966" width="23.5546875" style="91" customWidth="1"/>
    <col min="8967" max="8967" width="22" style="91" customWidth="1"/>
    <col min="8968" max="8968" width="27.5546875" style="91" customWidth="1"/>
    <col min="8969" max="8969" width="22" style="91" customWidth="1"/>
    <col min="8970" max="8970" width="27.5546875" style="91" customWidth="1"/>
    <col min="8971" max="8971" width="22.88671875" style="91" customWidth="1"/>
    <col min="8972" max="9217" width="9.109375" style="91"/>
    <col min="9218" max="9218" width="48.33203125" style="91" customWidth="1"/>
    <col min="9219" max="9219" width="29.44140625" style="91" customWidth="1"/>
    <col min="9220" max="9220" width="23.5546875" style="91" customWidth="1"/>
    <col min="9221" max="9221" width="14.6640625" style="91" customWidth="1"/>
    <col min="9222" max="9222" width="23.5546875" style="91" customWidth="1"/>
    <col min="9223" max="9223" width="22" style="91" customWidth="1"/>
    <col min="9224" max="9224" width="27.5546875" style="91" customWidth="1"/>
    <col min="9225" max="9225" width="22" style="91" customWidth="1"/>
    <col min="9226" max="9226" width="27.5546875" style="91" customWidth="1"/>
    <col min="9227" max="9227" width="22.88671875" style="91" customWidth="1"/>
    <col min="9228" max="9473" width="9.109375" style="91"/>
    <col min="9474" max="9474" width="48.33203125" style="91" customWidth="1"/>
    <col min="9475" max="9475" width="29.44140625" style="91" customWidth="1"/>
    <col min="9476" max="9476" width="23.5546875" style="91" customWidth="1"/>
    <col min="9477" max="9477" width="14.6640625" style="91" customWidth="1"/>
    <col min="9478" max="9478" width="23.5546875" style="91" customWidth="1"/>
    <col min="9479" max="9479" width="22" style="91" customWidth="1"/>
    <col min="9480" max="9480" width="27.5546875" style="91" customWidth="1"/>
    <col min="9481" max="9481" width="22" style="91" customWidth="1"/>
    <col min="9482" max="9482" width="27.5546875" style="91" customWidth="1"/>
    <col min="9483" max="9483" width="22.88671875" style="91" customWidth="1"/>
    <col min="9484" max="9729" width="9.109375" style="91"/>
    <col min="9730" max="9730" width="48.33203125" style="91" customWidth="1"/>
    <col min="9731" max="9731" width="29.44140625" style="91" customWidth="1"/>
    <col min="9732" max="9732" width="23.5546875" style="91" customWidth="1"/>
    <col min="9733" max="9733" width="14.6640625" style="91" customWidth="1"/>
    <col min="9734" max="9734" width="23.5546875" style="91" customWidth="1"/>
    <col min="9735" max="9735" width="22" style="91" customWidth="1"/>
    <col min="9736" max="9736" width="27.5546875" style="91" customWidth="1"/>
    <col min="9737" max="9737" width="22" style="91" customWidth="1"/>
    <col min="9738" max="9738" width="27.5546875" style="91" customWidth="1"/>
    <col min="9739" max="9739" width="22.88671875" style="91" customWidth="1"/>
    <col min="9740" max="9985" width="9.109375" style="91"/>
    <col min="9986" max="9986" width="48.33203125" style="91" customWidth="1"/>
    <col min="9987" max="9987" width="29.44140625" style="91" customWidth="1"/>
    <col min="9988" max="9988" width="23.5546875" style="91" customWidth="1"/>
    <col min="9989" max="9989" width="14.6640625" style="91" customWidth="1"/>
    <col min="9990" max="9990" width="23.5546875" style="91" customWidth="1"/>
    <col min="9991" max="9991" width="22" style="91" customWidth="1"/>
    <col min="9992" max="9992" width="27.5546875" style="91" customWidth="1"/>
    <col min="9993" max="9993" width="22" style="91" customWidth="1"/>
    <col min="9994" max="9994" width="27.5546875" style="91" customWidth="1"/>
    <col min="9995" max="9995" width="22.88671875" style="91" customWidth="1"/>
    <col min="9996" max="10241" width="9.109375" style="91"/>
    <col min="10242" max="10242" width="48.33203125" style="91" customWidth="1"/>
    <col min="10243" max="10243" width="29.44140625" style="91" customWidth="1"/>
    <col min="10244" max="10244" width="23.5546875" style="91" customWidth="1"/>
    <col min="10245" max="10245" width="14.6640625" style="91" customWidth="1"/>
    <col min="10246" max="10246" width="23.5546875" style="91" customWidth="1"/>
    <col min="10247" max="10247" width="22" style="91" customWidth="1"/>
    <col min="10248" max="10248" width="27.5546875" style="91" customWidth="1"/>
    <col min="10249" max="10249" width="22" style="91" customWidth="1"/>
    <col min="10250" max="10250" width="27.5546875" style="91" customWidth="1"/>
    <col min="10251" max="10251" width="22.88671875" style="91" customWidth="1"/>
    <col min="10252" max="10497" width="9.109375" style="91"/>
    <col min="10498" max="10498" width="48.33203125" style="91" customWidth="1"/>
    <col min="10499" max="10499" width="29.44140625" style="91" customWidth="1"/>
    <col min="10500" max="10500" width="23.5546875" style="91" customWidth="1"/>
    <col min="10501" max="10501" width="14.6640625" style="91" customWidth="1"/>
    <col min="10502" max="10502" width="23.5546875" style="91" customWidth="1"/>
    <col min="10503" max="10503" width="22" style="91" customWidth="1"/>
    <col min="10504" max="10504" width="27.5546875" style="91" customWidth="1"/>
    <col min="10505" max="10505" width="22" style="91" customWidth="1"/>
    <col min="10506" max="10506" width="27.5546875" style="91" customWidth="1"/>
    <col min="10507" max="10507" width="22.88671875" style="91" customWidth="1"/>
    <col min="10508" max="10753" width="9.109375" style="91"/>
    <col min="10754" max="10754" width="48.33203125" style="91" customWidth="1"/>
    <col min="10755" max="10755" width="29.44140625" style="91" customWidth="1"/>
    <col min="10756" max="10756" width="23.5546875" style="91" customWidth="1"/>
    <col min="10757" max="10757" width="14.6640625" style="91" customWidth="1"/>
    <col min="10758" max="10758" width="23.5546875" style="91" customWidth="1"/>
    <col min="10759" max="10759" width="22" style="91" customWidth="1"/>
    <col min="10760" max="10760" width="27.5546875" style="91" customWidth="1"/>
    <col min="10761" max="10761" width="22" style="91" customWidth="1"/>
    <col min="10762" max="10762" width="27.5546875" style="91" customWidth="1"/>
    <col min="10763" max="10763" width="22.88671875" style="91" customWidth="1"/>
    <col min="10764" max="11009" width="9.109375" style="91"/>
    <col min="11010" max="11010" width="48.33203125" style="91" customWidth="1"/>
    <col min="11011" max="11011" width="29.44140625" style="91" customWidth="1"/>
    <col min="11012" max="11012" width="23.5546875" style="91" customWidth="1"/>
    <col min="11013" max="11013" width="14.6640625" style="91" customWidth="1"/>
    <col min="11014" max="11014" width="23.5546875" style="91" customWidth="1"/>
    <col min="11015" max="11015" width="22" style="91" customWidth="1"/>
    <col min="11016" max="11016" width="27.5546875" style="91" customWidth="1"/>
    <col min="11017" max="11017" width="22" style="91" customWidth="1"/>
    <col min="11018" max="11018" width="27.5546875" style="91" customWidth="1"/>
    <col min="11019" max="11019" width="22.88671875" style="91" customWidth="1"/>
    <col min="11020" max="11265" width="9.109375" style="91"/>
    <col min="11266" max="11266" width="48.33203125" style="91" customWidth="1"/>
    <col min="11267" max="11267" width="29.44140625" style="91" customWidth="1"/>
    <col min="11268" max="11268" width="23.5546875" style="91" customWidth="1"/>
    <col min="11269" max="11269" width="14.6640625" style="91" customWidth="1"/>
    <col min="11270" max="11270" width="23.5546875" style="91" customWidth="1"/>
    <col min="11271" max="11271" width="22" style="91" customWidth="1"/>
    <col min="11272" max="11272" width="27.5546875" style="91" customWidth="1"/>
    <col min="11273" max="11273" width="22" style="91" customWidth="1"/>
    <col min="11274" max="11274" width="27.5546875" style="91" customWidth="1"/>
    <col min="11275" max="11275" width="22.88671875" style="91" customWidth="1"/>
    <col min="11276" max="11521" width="9.109375" style="91"/>
    <col min="11522" max="11522" width="48.33203125" style="91" customWidth="1"/>
    <col min="11523" max="11523" width="29.44140625" style="91" customWidth="1"/>
    <col min="11524" max="11524" width="23.5546875" style="91" customWidth="1"/>
    <col min="11525" max="11525" width="14.6640625" style="91" customWidth="1"/>
    <col min="11526" max="11526" width="23.5546875" style="91" customWidth="1"/>
    <col min="11527" max="11527" width="22" style="91" customWidth="1"/>
    <col min="11528" max="11528" width="27.5546875" style="91" customWidth="1"/>
    <col min="11529" max="11529" width="22" style="91" customWidth="1"/>
    <col min="11530" max="11530" width="27.5546875" style="91" customWidth="1"/>
    <col min="11531" max="11531" width="22.88671875" style="91" customWidth="1"/>
    <col min="11532" max="11777" width="9.109375" style="91"/>
    <col min="11778" max="11778" width="48.33203125" style="91" customWidth="1"/>
    <col min="11779" max="11779" width="29.44140625" style="91" customWidth="1"/>
    <col min="11780" max="11780" width="23.5546875" style="91" customWidth="1"/>
    <col min="11781" max="11781" width="14.6640625" style="91" customWidth="1"/>
    <col min="11782" max="11782" width="23.5546875" style="91" customWidth="1"/>
    <col min="11783" max="11783" width="22" style="91" customWidth="1"/>
    <col min="11784" max="11784" width="27.5546875" style="91" customWidth="1"/>
    <col min="11785" max="11785" width="22" style="91" customWidth="1"/>
    <col min="11786" max="11786" width="27.5546875" style="91" customWidth="1"/>
    <col min="11787" max="11787" width="22.88671875" style="91" customWidth="1"/>
    <col min="11788" max="12033" width="9.109375" style="91"/>
    <col min="12034" max="12034" width="48.33203125" style="91" customWidth="1"/>
    <col min="12035" max="12035" width="29.44140625" style="91" customWidth="1"/>
    <col min="12036" max="12036" width="23.5546875" style="91" customWidth="1"/>
    <col min="12037" max="12037" width="14.6640625" style="91" customWidth="1"/>
    <col min="12038" max="12038" width="23.5546875" style="91" customWidth="1"/>
    <col min="12039" max="12039" width="22" style="91" customWidth="1"/>
    <col min="12040" max="12040" width="27.5546875" style="91" customWidth="1"/>
    <col min="12041" max="12041" width="22" style="91" customWidth="1"/>
    <col min="12042" max="12042" width="27.5546875" style="91" customWidth="1"/>
    <col min="12043" max="12043" width="22.88671875" style="91" customWidth="1"/>
    <col min="12044" max="12289" width="9.109375" style="91"/>
    <col min="12290" max="12290" width="48.33203125" style="91" customWidth="1"/>
    <col min="12291" max="12291" width="29.44140625" style="91" customWidth="1"/>
    <col min="12292" max="12292" width="23.5546875" style="91" customWidth="1"/>
    <col min="12293" max="12293" width="14.6640625" style="91" customWidth="1"/>
    <col min="12294" max="12294" width="23.5546875" style="91" customWidth="1"/>
    <col min="12295" max="12295" width="22" style="91" customWidth="1"/>
    <col min="12296" max="12296" width="27.5546875" style="91" customWidth="1"/>
    <col min="12297" max="12297" width="22" style="91" customWidth="1"/>
    <col min="12298" max="12298" width="27.5546875" style="91" customWidth="1"/>
    <col min="12299" max="12299" width="22.88671875" style="91" customWidth="1"/>
    <col min="12300" max="12545" width="9.109375" style="91"/>
    <col min="12546" max="12546" width="48.33203125" style="91" customWidth="1"/>
    <col min="12547" max="12547" width="29.44140625" style="91" customWidth="1"/>
    <col min="12548" max="12548" width="23.5546875" style="91" customWidth="1"/>
    <col min="12549" max="12549" width="14.6640625" style="91" customWidth="1"/>
    <col min="12550" max="12550" width="23.5546875" style="91" customWidth="1"/>
    <col min="12551" max="12551" width="22" style="91" customWidth="1"/>
    <col min="12552" max="12552" width="27.5546875" style="91" customWidth="1"/>
    <col min="12553" max="12553" width="22" style="91" customWidth="1"/>
    <col min="12554" max="12554" width="27.5546875" style="91" customWidth="1"/>
    <col min="12555" max="12555" width="22.88671875" style="91" customWidth="1"/>
    <col min="12556" max="12801" width="9.109375" style="91"/>
    <col min="12802" max="12802" width="48.33203125" style="91" customWidth="1"/>
    <col min="12803" max="12803" width="29.44140625" style="91" customWidth="1"/>
    <col min="12804" max="12804" width="23.5546875" style="91" customWidth="1"/>
    <col min="12805" max="12805" width="14.6640625" style="91" customWidth="1"/>
    <col min="12806" max="12806" width="23.5546875" style="91" customWidth="1"/>
    <col min="12807" max="12807" width="22" style="91" customWidth="1"/>
    <col min="12808" max="12808" width="27.5546875" style="91" customWidth="1"/>
    <col min="12809" max="12809" width="22" style="91" customWidth="1"/>
    <col min="12810" max="12810" width="27.5546875" style="91" customWidth="1"/>
    <col min="12811" max="12811" width="22.88671875" style="91" customWidth="1"/>
    <col min="12812" max="13057" width="9.109375" style="91"/>
    <col min="13058" max="13058" width="48.33203125" style="91" customWidth="1"/>
    <col min="13059" max="13059" width="29.44140625" style="91" customWidth="1"/>
    <col min="13060" max="13060" width="23.5546875" style="91" customWidth="1"/>
    <col min="13061" max="13061" width="14.6640625" style="91" customWidth="1"/>
    <col min="13062" max="13062" width="23.5546875" style="91" customWidth="1"/>
    <col min="13063" max="13063" width="22" style="91" customWidth="1"/>
    <col min="13064" max="13064" width="27.5546875" style="91" customWidth="1"/>
    <col min="13065" max="13065" width="22" style="91" customWidth="1"/>
    <col min="13066" max="13066" width="27.5546875" style="91" customWidth="1"/>
    <col min="13067" max="13067" width="22.88671875" style="91" customWidth="1"/>
    <col min="13068" max="13313" width="9.109375" style="91"/>
    <col min="13314" max="13314" width="48.33203125" style="91" customWidth="1"/>
    <col min="13315" max="13315" width="29.44140625" style="91" customWidth="1"/>
    <col min="13316" max="13316" width="23.5546875" style="91" customWidth="1"/>
    <col min="13317" max="13317" width="14.6640625" style="91" customWidth="1"/>
    <col min="13318" max="13318" width="23.5546875" style="91" customWidth="1"/>
    <col min="13319" max="13319" width="22" style="91" customWidth="1"/>
    <col min="13320" max="13320" width="27.5546875" style="91" customWidth="1"/>
    <col min="13321" max="13321" width="22" style="91" customWidth="1"/>
    <col min="13322" max="13322" width="27.5546875" style="91" customWidth="1"/>
    <col min="13323" max="13323" width="22.88671875" style="91" customWidth="1"/>
    <col min="13324" max="13569" width="9.109375" style="91"/>
    <col min="13570" max="13570" width="48.33203125" style="91" customWidth="1"/>
    <col min="13571" max="13571" width="29.44140625" style="91" customWidth="1"/>
    <col min="13572" max="13572" width="23.5546875" style="91" customWidth="1"/>
    <col min="13573" max="13573" width="14.6640625" style="91" customWidth="1"/>
    <col min="13574" max="13574" width="23.5546875" style="91" customWidth="1"/>
    <col min="13575" max="13575" width="22" style="91" customWidth="1"/>
    <col min="13576" max="13576" width="27.5546875" style="91" customWidth="1"/>
    <col min="13577" max="13577" width="22" style="91" customWidth="1"/>
    <col min="13578" max="13578" width="27.5546875" style="91" customWidth="1"/>
    <col min="13579" max="13579" width="22.88671875" style="91" customWidth="1"/>
    <col min="13580" max="13825" width="9.109375" style="91"/>
    <col min="13826" max="13826" width="48.33203125" style="91" customWidth="1"/>
    <col min="13827" max="13827" width="29.44140625" style="91" customWidth="1"/>
    <col min="13828" max="13828" width="23.5546875" style="91" customWidth="1"/>
    <col min="13829" max="13829" width="14.6640625" style="91" customWidth="1"/>
    <col min="13830" max="13830" width="23.5546875" style="91" customWidth="1"/>
    <col min="13831" max="13831" width="22" style="91" customWidth="1"/>
    <col min="13832" max="13832" width="27.5546875" style="91" customWidth="1"/>
    <col min="13833" max="13833" width="22" style="91" customWidth="1"/>
    <col min="13834" max="13834" width="27.5546875" style="91" customWidth="1"/>
    <col min="13835" max="13835" width="22.88671875" style="91" customWidth="1"/>
    <col min="13836" max="14081" width="9.109375" style="91"/>
    <col min="14082" max="14082" width="48.33203125" style="91" customWidth="1"/>
    <col min="14083" max="14083" width="29.44140625" style="91" customWidth="1"/>
    <col min="14084" max="14084" width="23.5546875" style="91" customWidth="1"/>
    <col min="14085" max="14085" width="14.6640625" style="91" customWidth="1"/>
    <col min="14086" max="14086" width="23.5546875" style="91" customWidth="1"/>
    <col min="14087" max="14087" width="22" style="91" customWidth="1"/>
    <col min="14088" max="14088" width="27.5546875" style="91" customWidth="1"/>
    <col min="14089" max="14089" width="22" style="91" customWidth="1"/>
    <col min="14090" max="14090" width="27.5546875" style="91" customWidth="1"/>
    <col min="14091" max="14091" width="22.88671875" style="91" customWidth="1"/>
    <col min="14092" max="14337" width="9.109375" style="91"/>
    <col min="14338" max="14338" width="48.33203125" style="91" customWidth="1"/>
    <col min="14339" max="14339" width="29.44140625" style="91" customWidth="1"/>
    <col min="14340" max="14340" width="23.5546875" style="91" customWidth="1"/>
    <col min="14341" max="14341" width="14.6640625" style="91" customWidth="1"/>
    <col min="14342" max="14342" width="23.5546875" style="91" customWidth="1"/>
    <col min="14343" max="14343" width="22" style="91" customWidth="1"/>
    <col min="14344" max="14344" width="27.5546875" style="91" customWidth="1"/>
    <col min="14345" max="14345" width="22" style="91" customWidth="1"/>
    <col min="14346" max="14346" width="27.5546875" style="91" customWidth="1"/>
    <col min="14347" max="14347" width="22.88671875" style="91" customWidth="1"/>
    <col min="14348" max="14593" width="9.109375" style="91"/>
    <col min="14594" max="14594" width="48.33203125" style="91" customWidth="1"/>
    <col min="14595" max="14595" width="29.44140625" style="91" customWidth="1"/>
    <col min="14596" max="14596" width="23.5546875" style="91" customWidth="1"/>
    <col min="14597" max="14597" width="14.6640625" style="91" customWidth="1"/>
    <col min="14598" max="14598" width="23.5546875" style="91" customWidth="1"/>
    <col min="14599" max="14599" width="22" style="91" customWidth="1"/>
    <col min="14600" max="14600" width="27.5546875" style="91" customWidth="1"/>
    <col min="14601" max="14601" width="22" style="91" customWidth="1"/>
    <col min="14602" max="14602" width="27.5546875" style="91" customWidth="1"/>
    <col min="14603" max="14603" width="22.88671875" style="91" customWidth="1"/>
    <col min="14604" max="14849" width="9.109375" style="91"/>
    <col min="14850" max="14850" width="48.33203125" style="91" customWidth="1"/>
    <col min="14851" max="14851" width="29.44140625" style="91" customWidth="1"/>
    <col min="14852" max="14852" width="23.5546875" style="91" customWidth="1"/>
    <col min="14853" max="14853" width="14.6640625" style="91" customWidth="1"/>
    <col min="14854" max="14854" width="23.5546875" style="91" customWidth="1"/>
    <col min="14855" max="14855" width="22" style="91" customWidth="1"/>
    <col min="14856" max="14856" width="27.5546875" style="91" customWidth="1"/>
    <col min="14857" max="14857" width="22" style="91" customWidth="1"/>
    <col min="14858" max="14858" width="27.5546875" style="91" customWidth="1"/>
    <col min="14859" max="14859" width="22.88671875" style="91" customWidth="1"/>
    <col min="14860" max="15105" width="9.109375" style="91"/>
    <col min="15106" max="15106" width="48.33203125" style="91" customWidth="1"/>
    <col min="15107" max="15107" width="29.44140625" style="91" customWidth="1"/>
    <col min="15108" max="15108" width="23.5546875" style="91" customWidth="1"/>
    <col min="15109" max="15109" width="14.6640625" style="91" customWidth="1"/>
    <col min="15110" max="15110" width="23.5546875" style="91" customWidth="1"/>
    <col min="15111" max="15111" width="22" style="91" customWidth="1"/>
    <col min="15112" max="15112" width="27.5546875" style="91" customWidth="1"/>
    <col min="15113" max="15113" width="22" style="91" customWidth="1"/>
    <col min="15114" max="15114" width="27.5546875" style="91" customWidth="1"/>
    <col min="15115" max="15115" width="22.88671875" style="91" customWidth="1"/>
    <col min="15116" max="15361" width="9.109375" style="91"/>
    <col min="15362" max="15362" width="48.33203125" style="91" customWidth="1"/>
    <col min="15363" max="15363" width="29.44140625" style="91" customWidth="1"/>
    <col min="15364" max="15364" width="23.5546875" style="91" customWidth="1"/>
    <col min="15365" max="15365" width="14.6640625" style="91" customWidth="1"/>
    <col min="15366" max="15366" width="23.5546875" style="91" customWidth="1"/>
    <col min="15367" max="15367" width="22" style="91" customWidth="1"/>
    <col min="15368" max="15368" width="27.5546875" style="91" customWidth="1"/>
    <col min="15369" max="15369" width="22" style="91" customWidth="1"/>
    <col min="15370" max="15370" width="27.5546875" style="91" customWidth="1"/>
    <col min="15371" max="15371" width="22.88671875" style="91" customWidth="1"/>
    <col min="15372" max="15617" width="9.109375" style="91"/>
    <col min="15618" max="15618" width="48.33203125" style="91" customWidth="1"/>
    <col min="15619" max="15619" width="29.44140625" style="91" customWidth="1"/>
    <col min="15620" max="15620" width="23.5546875" style="91" customWidth="1"/>
    <col min="15621" max="15621" width="14.6640625" style="91" customWidth="1"/>
    <col min="15622" max="15622" width="23.5546875" style="91" customWidth="1"/>
    <col min="15623" max="15623" width="22" style="91" customWidth="1"/>
    <col min="15624" max="15624" width="27.5546875" style="91" customWidth="1"/>
    <col min="15625" max="15625" width="22" style="91" customWidth="1"/>
    <col min="15626" max="15626" width="27.5546875" style="91" customWidth="1"/>
    <col min="15627" max="15627" width="22.88671875" style="91" customWidth="1"/>
    <col min="15628" max="15873" width="9.109375" style="91"/>
    <col min="15874" max="15874" width="48.33203125" style="91" customWidth="1"/>
    <col min="15875" max="15875" width="29.44140625" style="91" customWidth="1"/>
    <col min="15876" max="15876" width="23.5546875" style="91" customWidth="1"/>
    <col min="15877" max="15877" width="14.6640625" style="91" customWidth="1"/>
    <col min="15878" max="15878" width="23.5546875" style="91" customWidth="1"/>
    <col min="15879" max="15879" width="22" style="91" customWidth="1"/>
    <col min="15880" max="15880" width="27.5546875" style="91" customWidth="1"/>
    <col min="15881" max="15881" width="22" style="91" customWidth="1"/>
    <col min="15882" max="15882" width="27.5546875" style="91" customWidth="1"/>
    <col min="15883" max="15883" width="22.88671875" style="91" customWidth="1"/>
    <col min="15884" max="16129" width="9.109375" style="91"/>
    <col min="16130" max="16130" width="48.33203125" style="91" customWidth="1"/>
    <col min="16131" max="16131" width="29.44140625" style="91" customWidth="1"/>
    <col min="16132" max="16132" width="23.5546875" style="91" customWidth="1"/>
    <col min="16133" max="16133" width="14.6640625" style="91" customWidth="1"/>
    <col min="16134" max="16134" width="23.5546875" style="91" customWidth="1"/>
    <col min="16135" max="16135" width="22" style="91" customWidth="1"/>
    <col min="16136" max="16136" width="27.5546875" style="91" customWidth="1"/>
    <col min="16137" max="16137" width="22" style="91" customWidth="1"/>
    <col min="16138" max="16138" width="27.5546875" style="91" customWidth="1"/>
    <col min="16139" max="16139" width="22.88671875" style="91" customWidth="1"/>
    <col min="16140" max="16384" width="9.109375" style="91"/>
  </cols>
  <sheetData>
    <row r="1" spans="1:11" s="157" customFormat="1" ht="13.2" thickBot="1" x14ac:dyDescent="0.25">
      <c r="A1" s="45" t="s">
        <v>35</v>
      </c>
      <c r="B1" s="105" t="s">
        <v>36</v>
      </c>
      <c r="C1" s="103" t="s">
        <v>123</v>
      </c>
      <c r="D1" s="130" t="s">
        <v>124</v>
      </c>
      <c r="E1" s="80" t="s">
        <v>37</v>
      </c>
      <c r="F1" s="139" t="s">
        <v>38</v>
      </c>
      <c r="G1" s="80" t="s">
        <v>39</v>
      </c>
      <c r="H1" s="148" t="s">
        <v>40</v>
      </c>
      <c r="I1" s="80" t="s">
        <v>41</v>
      </c>
      <c r="J1" s="130" t="s">
        <v>42</v>
      </c>
      <c r="K1" s="80" t="s">
        <v>43</v>
      </c>
    </row>
    <row r="2" spans="1:11" s="163" customFormat="1" ht="13.2" x14ac:dyDescent="0.25">
      <c r="A2" s="158" t="s">
        <v>70</v>
      </c>
      <c r="B2" s="159"/>
      <c r="C2" s="87"/>
      <c r="D2" s="160"/>
      <c r="E2" s="161"/>
      <c r="F2" s="140"/>
      <c r="G2" s="161"/>
      <c r="H2" s="149"/>
      <c r="I2" s="161"/>
      <c r="J2" s="162"/>
      <c r="K2" s="161"/>
    </row>
    <row r="3" spans="1:11" s="187" customFormat="1" ht="26.4" x14ac:dyDescent="0.25">
      <c r="A3" s="164" t="s">
        <v>71</v>
      </c>
      <c r="B3" s="141">
        <f>B4</f>
        <v>5937668.3499999996</v>
      </c>
      <c r="C3" s="165">
        <f>C4</f>
        <v>6783500</v>
      </c>
      <c r="D3" s="165">
        <f>C3/7.5345</f>
        <v>900325.17088061583</v>
      </c>
      <c r="E3" s="185">
        <f>C3/B3*100</f>
        <v>114.24518178082479</v>
      </c>
      <c r="F3" s="141">
        <f>F4</f>
        <v>994875</v>
      </c>
      <c r="G3" s="185">
        <f>F3/D3*100</f>
        <v>110.50174227905948</v>
      </c>
      <c r="H3" s="186">
        <f>H4</f>
        <v>1066945</v>
      </c>
      <c r="I3" s="185">
        <f>H3/F3*100</f>
        <v>107.2441261465008</v>
      </c>
      <c r="J3" s="165">
        <f>J4</f>
        <v>1066945</v>
      </c>
      <c r="K3" s="185">
        <f>J3/H3*100</f>
        <v>100</v>
      </c>
    </row>
    <row r="4" spans="1:11" s="184" customFormat="1" ht="26.4" x14ac:dyDescent="0.25">
      <c r="A4" s="81" t="s">
        <v>119</v>
      </c>
      <c r="B4" s="131">
        <f>B5+B13+B32+B50+B59+B66+B75</f>
        <v>5937668.3499999996</v>
      </c>
      <c r="C4" s="132">
        <f>C5+C13+C32+C50+C59+C66+C75</f>
        <v>6783500</v>
      </c>
      <c r="D4" s="132">
        <f t="shared" ref="D4:D48" si="0">C4/7.5345</f>
        <v>900325.17088061583</v>
      </c>
      <c r="E4" s="182">
        <f t="shared" ref="E4:E23" si="1">C4/B4*100</f>
        <v>114.24518178082479</v>
      </c>
      <c r="F4" s="131">
        <f>F5+F13+F32+F50+F59+F66+F75</f>
        <v>994875</v>
      </c>
      <c r="G4" s="182">
        <f t="shared" ref="G4:G49" si="2">F4/D4*100</f>
        <v>110.50174227905948</v>
      </c>
      <c r="H4" s="183">
        <f>H5+H13+H32+H50+H59+H66+H75</f>
        <v>1066945</v>
      </c>
      <c r="I4" s="182">
        <f t="shared" ref="I4:I47" si="3">H4/F4*100</f>
        <v>107.2441261465008</v>
      </c>
      <c r="J4" s="132">
        <f>J5+J13+J32+J50+J59+J66+J75</f>
        <v>1066945</v>
      </c>
      <c r="K4" s="182">
        <f t="shared" ref="K4:K47" si="4">J4/H4*100</f>
        <v>100</v>
      </c>
    </row>
    <row r="5" spans="1:11" s="181" customFormat="1" ht="13.2" x14ac:dyDescent="0.25">
      <c r="A5" s="82" t="s">
        <v>78</v>
      </c>
      <c r="B5" s="120">
        <v>199949.72</v>
      </c>
      <c r="C5" s="121">
        <v>280000</v>
      </c>
      <c r="D5" s="152">
        <f t="shared" si="0"/>
        <v>37162.386356095296</v>
      </c>
      <c r="E5" s="179">
        <f t="shared" si="1"/>
        <v>140.03520485049941</v>
      </c>
      <c r="F5" s="142">
        <v>26545</v>
      </c>
      <c r="G5" s="179">
        <f t="shared" si="2"/>
        <v>71.429750892857129</v>
      </c>
      <c r="H5" s="180">
        <v>26545</v>
      </c>
      <c r="I5" s="179">
        <f t="shared" si="3"/>
        <v>100</v>
      </c>
      <c r="J5" s="152">
        <f>H5</f>
        <v>26545</v>
      </c>
      <c r="K5" s="179">
        <f t="shared" si="4"/>
        <v>100</v>
      </c>
    </row>
    <row r="6" spans="1:11" s="178" customFormat="1" ht="26.4" x14ac:dyDescent="0.25">
      <c r="A6" s="84" t="s">
        <v>79</v>
      </c>
      <c r="B6" s="133">
        <v>199949.72</v>
      </c>
      <c r="C6" s="134">
        <v>280000</v>
      </c>
      <c r="D6" s="153">
        <f t="shared" si="0"/>
        <v>37162.386356095296</v>
      </c>
      <c r="E6" s="176">
        <f t="shared" si="1"/>
        <v>140.03520485049941</v>
      </c>
      <c r="F6" s="143">
        <v>26545</v>
      </c>
      <c r="G6" s="176">
        <f t="shared" si="2"/>
        <v>71.429750892857129</v>
      </c>
      <c r="H6" s="177">
        <v>26545</v>
      </c>
      <c r="I6" s="176">
        <f t="shared" si="3"/>
        <v>100</v>
      </c>
      <c r="J6" s="153">
        <f t="shared" ref="J6:J49" si="5">H6</f>
        <v>26545</v>
      </c>
      <c r="K6" s="176">
        <f t="shared" si="4"/>
        <v>100</v>
      </c>
    </row>
    <row r="7" spans="1:11" s="163" customFormat="1" ht="13.2" x14ac:dyDescent="0.25">
      <c r="A7" s="49" t="s">
        <v>74</v>
      </c>
      <c r="B7" s="69">
        <v>199949.72</v>
      </c>
      <c r="C7" s="50">
        <v>280000</v>
      </c>
      <c r="D7" s="166">
        <f t="shared" si="0"/>
        <v>37162.386356095296</v>
      </c>
      <c r="E7" s="167">
        <f t="shared" si="1"/>
        <v>140.03520485049941</v>
      </c>
      <c r="F7" s="144">
        <v>26545</v>
      </c>
      <c r="G7" s="167">
        <f t="shared" si="2"/>
        <v>71.429750892857129</v>
      </c>
      <c r="H7" s="149">
        <v>26545</v>
      </c>
      <c r="I7" s="167">
        <f t="shared" si="3"/>
        <v>100</v>
      </c>
      <c r="J7" s="154">
        <f t="shared" si="5"/>
        <v>26545</v>
      </c>
      <c r="K7" s="167">
        <f t="shared" si="4"/>
        <v>100</v>
      </c>
    </row>
    <row r="8" spans="1:11" s="175" customFormat="1" ht="13.2" x14ac:dyDescent="0.25">
      <c r="A8" s="85" t="s">
        <v>80</v>
      </c>
      <c r="B8" s="135">
        <v>199949.72</v>
      </c>
      <c r="C8" s="136">
        <v>280000</v>
      </c>
      <c r="D8" s="155">
        <f t="shared" si="0"/>
        <v>37162.386356095296</v>
      </c>
      <c r="E8" s="173">
        <f t="shared" si="1"/>
        <v>140.03520485049941</v>
      </c>
      <c r="F8" s="145">
        <v>26545</v>
      </c>
      <c r="G8" s="173">
        <f t="shared" si="2"/>
        <v>71.429750892857129</v>
      </c>
      <c r="H8" s="174">
        <v>26545</v>
      </c>
      <c r="I8" s="173">
        <f t="shared" si="3"/>
        <v>100</v>
      </c>
      <c r="J8" s="155">
        <f t="shared" si="5"/>
        <v>26545</v>
      </c>
      <c r="K8" s="173">
        <f t="shared" si="4"/>
        <v>100</v>
      </c>
    </row>
    <row r="9" spans="1:11" s="163" customFormat="1" ht="13.2" x14ac:dyDescent="0.25">
      <c r="A9" s="64" t="s">
        <v>63</v>
      </c>
      <c r="B9" s="69">
        <v>116049.72</v>
      </c>
      <c r="C9" s="50">
        <v>80000</v>
      </c>
      <c r="D9" s="166">
        <f t="shared" si="0"/>
        <v>10617.824673170084</v>
      </c>
      <c r="E9" s="167">
        <f t="shared" si="1"/>
        <v>68.935969858436536</v>
      </c>
      <c r="F9" s="144">
        <v>13272</v>
      </c>
      <c r="G9" s="167">
        <f t="shared" si="2"/>
        <v>124.997355</v>
      </c>
      <c r="H9" s="149">
        <v>13272</v>
      </c>
      <c r="I9" s="167">
        <f t="shared" si="3"/>
        <v>100</v>
      </c>
      <c r="J9" s="154">
        <f t="shared" si="5"/>
        <v>13272</v>
      </c>
      <c r="K9" s="167">
        <f t="shared" si="4"/>
        <v>100</v>
      </c>
    </row>
    <row r="10" spans="1:11" s="163" customFormat="1" ht="13.2" x14ac:dyDescent="0.25">
      <c r="A10" s="65" t="s">
        <v>82</v>
      </c>
      <c r="B10" s="69">
        <v>116049.72</v>
      </c>
      <c r="C10" s="50">
        <v>80000</v>
      </c>
      <c r="D10" s="166">
        <f t="shared" si="0"/>
        <v>10617.824673170084</v>
      </c>
      <c r="E10" s="167">
        <f t="shared" si="1"/>
        <v>68.935969858436536</v>
      </c>
      <c r="F10" s="144">
        <v>13272</v>
      </c>
      <c r="G10" s="167">
        <f t="shared" si="2"/>
        <v>124.997355</v>
      </c>
      <c r="H10" s="149">
        <v>0</v>
      </c>
      <c r="I10" s="167">
        <f t="shared" si="3"/>
        <v>0</v>
      </c>
      <c r="J10" s="154">
        <f t="shared" si="5"/>
        <v>0</v>
      </c>
      <c r="K10" s="167"/>
    </row>
    <row r="11" spans="1:11" s="163" customFormat="1" ht="26.4" x14ac:dyDescent="0.25">
      <c r="A11" s="64" t="s">
        <v>67</v>
      </c>
      <c r="B11" s="69">
        <v>83900</v>
      </c>
      <c r="C11" s="50">
        <v>200000</v>
      </c>
      <c r="D11" s="166">
        <f t="shared" si="0"/>
        <v>26544.56168292521</v>
      </c>
      <c r="E11" s="167">
        <f t="shared" si="1"/>
        <v>238.37902264600714</v>
      </c>
      <c r="F11" s="144">
        <v>13273</v>
      </c>
      <c r="G11" s="167">
        <f t="shared" si="2"/>
        <v>50.002709250000002</v>
      </c>
      <c r="H11" s="149">
        <v>13273</v>
      </c>
      <c r="I11" s="167">
        <f t="shared" si="3"/>
        <v>100</v>
      </c>
      <c r="J11" s="154">
        <f t="shared" si="5"/>
        <v>13273</v>
      </c>
      <c r="K11" s="167">
        <f t="shared" si="4"/>
        <v>100</v>
      </c>
    </row>
    <row r="12" spans="1:11" s="163" customFormat="1" ht="13.2" x14ac:dyDescent="0.25">
      <c r="A12" s="65" t="s">
        <v>85</v>
      </c>
      <c r="B12" s="69">
        <v>83900</v>
      </c>
      <c r="C12" s="50">
        <v>200000</v>
      </c>
      <c r="D12" s="166">
        <f t="shared" si="0"/>
        <v>26544.56168292521</v>
      </c>
      <c r="E12" s="167">
        <f t="shared" si="1"/>
        <v>238.37902264600714</v>
      </c>
      <c r="F12" s="144">
        <v>13273</v>
      </c>
      <c r="G12" s="167">
        <f t="shared" si="2"/>
        <v>50.002709250000002</v>
      </c>
      <c r="H12" s="149">
        <v>0</v>
      </c>
      <c r="I12" s="167">
        <f t="shared" si="3"/>
        <v>0</v>
      </c>
      <c r="J12" s="154">
        <f t="shared" si="5"/>
        <v>0</v>
      </c>
      <c r="K12" s="167"/>
    </row>
    <row r="13" spans="1:11" s="181" customFormat="1" ht="13.2" x14ac:dyDescent="0.25">
      <c r="A13" s="82" t="s">
        <v>86</v>
      </c>
      <c r="B13" s="120">
        <v>261430.16</v>
      </c>
      <c r="C13" s="121">
        <v>610000</v>
      </c>
      <c r="D13" s="152">
        <f t="shared" si="0"/>
        <v>80960.913132921894</v>
      </c>
      <c r="E13" s="179">
        <f t="shared" si="1"/>
        <v>233.33191549131135</v>
      </c>
      <c r="F13" s="142">
        <v>96230</v>
      </c>
      <c r="G13" s="179">
        <f t="shared" si="2"/>
        <v>118.85982540983606</v>
      </c>
      <c r="H13" s="180">
        <v>106400</v>
      </c>
      <c r="I13" s="179">
        <f t="shared" si="3"/>
        <v>110.56842980359556</v>
      </c>
      <c r="J13" s="152">
        <f t="shared" si="5"/>
        <v>106400</v>
      </c>
      <c r="K13" s="179">
        <f t="shared" si="4"/>
        <v>100</v>
      </c>
    </row>
    <row r="14" spans="1:11" s="178" customFormat="1" ht="26.4" x14ac:dyDescent="0.25">
      <c r="A14" s="84" t="s">
        <v>87</v>
      </c>
      <c r="B14" s="133">
        <v>258930.16</v>
      </c>
      <c r="C14" s="134">
        <v>610000</v>
      </c>
      <c r="D14" s="153">
        <f t="shared" si="0"/>
        <v>80960.913132921894</v>
      </c>
      <c r="E14" s="176">
        <f t="shared" si="1"/>
        <v>235.58476154342159</v>
      </c>
      <c r="F14" s="143">
        <v>96230</v>
      </c>
      <c r="G14" s="176">
        <f t="shared" si="2"/>
        <v>118.85982540983606</v>
      </c>
      <c r="H14" s="177">
        <v>106400</v>
      </c>
      <c r="I14" s="176">
        <f t="shared" si="3"/>
        <v>110.56842980359556</v>
      </c>
      <c r="J14" s="153">
        <f t="shared" si="5"/>
        <v>106400</v>
      </c>
      <c r="K14" s="176">
        <f t="shared" si="4"/>
        <v>100</v>
      </c>
    </row>
    <row r="15" spans="1:11" s="163" customFormat="1" ht="26.4" x14ac:dyDescent="0.25">
      <c r="A15" s="49" t="s">
        <v>77</v>
      </c>
      <c r="B15" s="69">
        <v>258930.16</v>
      </c>
      <c r="C15" s="50">
        <v>610000</v>
      </c>
      <c r="D15" s="166">
        <f>C15/7.5345</f>
        <v>80960.913132921894</v>
      </c>
      <c r="E15" s="167">
        <f t="shared" si="1"/>
        <v>235.58476154342159</v>
      </c>
      <c r="F15" s="144">
        <v>96230</v>
      </c>
      <c r="G15" s="167">
        <f t="shared" si="2"/>
        <v>118.85982540983606</v>
      </c>
      <c r="H15" s="149">
        <v>106400</v>
      </c>
      <c r="I15" s="167">
        <f t="shared" si="3"/>
        <v>110.56842980359556</v>
      </c>
      <c r="J15" s="154">
        <f t="shared" si="5"/>
        <v>106400</v>
      </c>
      <c r="K15" s="167">
        <f t="shared" si="4"/>
        <v>100</v>
      </c>
    </row>
    <row r="16" spans="1:11" s="175" customFormat="1" ht="13.2" x14ac:dyDescent="0.25">
      <c r="A16" s="85" t="s">
        <v>88</v>
      </c>
      <c r="B16" s="135">
        <v>258930.16</v>
      </c>
      <c r="C16" s="136">
        <v>610000</v>
      </c>
      <c r="D16" s="155">
        <f t="shared" si="0"/>
        <v>80960.913132921894</v>
      </c>
      <c r="E16" s="173">
        <f>C16/B16*100</f>
        <v>235.58476154342159</v>
      </c>
      <c r="F16" s="145">
        <v>96230</v>
      </c>
      <c r="G16" s="173">
        <f t="shared" si="2"/>
        <v>118.85982540983606</v>
      </c>
      <c r="H16" s="174">
        <v>106400</v>
      </c>
      <c r="I16" s="173">
        <f t="shared" si="3"/>
        <v>110.56842980359556</v>
      </c>
      <c r="J16" s="155">
        <f t="shared" si="5"/>
        <v>106400</v>
      </c>
      <c r="K16" s="173">
        <f t="shared" si="4"/>
        <v>100</v>
      </c>
    </row>
    <row r="17" spans="1:11" s="163" customFormat="1" ht="13.2" x14ac:dyDescent="0.25">
      <c r="A17" s="64" t="s">
        <v>62</v>
      </c>
      <c r="B17" s="69">
        <v>0</v>
      </c>
      <c r="C17" s="50">
        <v>0</v>
      </c>
      <c r="D17" s="166">
        <f t="shared" si="0"/>
        <v>0</v>
      </c>
      <c r="E17" s="167"/>
      <c r="F17" s="144">
        <f>F18+F19+F20</f>
        <v>16600</v>
      </c>
      <c r="G17" s="167"/>
      <c r="H17" s="149">
        <v>19000</v>
      </c>
      <c r="I17" s="167">
        <f t="shared" si="3"/>
        <v>114.45783132530121</v>
      </c>
      <c r="J17" s="154">
        <f t="shared" si="5"/>
        <v>19000</v>
      </c>
      <c r="K17" s="167">
        <f t="shared" si="4"/>
        <v>100</v>
      </c>
    </row>
    <row r="18" spans="1:11" s="163" customFormat="1" ht="13.2" x14ac:dyDescent="0.25">
      <c r="A18" s="65" t="s">
        <v>89</v>
      </c>
      <c r="B18" s="69">
        <v>0</v>
      </c>
      <c r="C18" s="50">
        <v>0</v>
      </c>
      <c r="D18" s="166">
        <f t="shared" si="0"/>
        <v>0</v>
      </c>
      <c r="E18" s="167"/>
      <c r="F18" s="144">
        <v>15935</v>
      </c>
      <c r="G18" s="167"/>
      <c r="H18" s="149"/>
      <c r="I18" s="167">
        <f t="shared" si="3"/>
        <v>0</v>
      </c>
      <c r="J18" s="154">
        <f t="shared" si="5"/>
        <v>0</v>
      </c>
      <c r="K18" s="167"/>
    </row>
    <row r="19" spans="1:11" s="163" customFormat="1" ht="13.2" x14ac:dyDescent="0.25">
      <c r="A19" s="65" t="s">
        <v>97</v>
      </c>
      <c r="B19" s="69">
        <v>0</v>
      </c>
      <c r="C19" s="50">
        <v>0</v>
      </c>
      <c r="D19" s="166">
        <f t="shared" si="0"/>
        <v>0</v>
      </c>
      <c r="E19" s="167"/>
      <c r="F19" s="144">
        <v>665</v>
      </c>
      <c r="G19" s="167"/>
      <c r="H19" s="149"/>
      <c r="I19" s="167">
        <f t="shared" si="3"/>
        <v>0</v>
      </c>
      <c r="J19" s="154">
        <f t="shared" si="5"/>
        <v>0</v>
      </c>
      <c r="K19" s="167"/>
    </row>
    <row r="20" spans="1:11" s="163" customFormat="1" ht="13.2" x14ac:dyDescent="0.25">
      <c r="A20" s="65" t="s">
        <v>90</v>
      </c>
      <c r="B20" s="69">
        <v>0</v>
      </c>
      <c r="C20" s="50">
        <v>0</v>
      </c>
      <c r="D20" s="166">
        <f t="shared" si="0"/>
        <v>0</v>
      </c>
      <c r="E20" s="167"/>
      <c r="F20" s="144">
        <v>0</v>
      </c>
      <c r="G20" s="167"/>
      <c r="H20" s="149"/>
      <c r="I20" s="167"/>
      <c r="J20" s="154">
        <f t="shared" si="5"/>
        <v>0</v>
      </c>
      <c r="K20" s="167"/>
    </row>
    <row r="21" spans="1:11" s="163" customFormat="1" ht="13.2" x14ac:dyDescent="0.25">
      <c r="A21" s="64" t="s">
        <v>63</v>
      </c>
      <c r="B21" s="69">
        <f>B22+B23</f>
        <v>258930.16</v>
      </c>
      <c r="C21" s="50">
        <v>60000</v>
      </c>
      <c r="D21" s="166">
        <f t="shared" si="0"/>
        <v>7963.3685048775624</v>
      </c>
      <c r="E21" s="167">
        <f t="shared" si="1"/>
        <v>23.172271627221797</v>
      </c>
      <c r="F21" s="144">
        <f>F22+F23+F24</f>
        <v>76130</v>
      </c>
      <c r="G21" s="167">
        <f t="shared" si="2"/>
        <v>956.002475</v>
      </c>
      <c r="H21" s="149">
        <v>84800</v>
      </c>
      <c r="I21" s="167">
        <f t="shared" si="3"/>
        <v>111.38841455405229</v>
      </c>
      <c r="J21" s="154">
        <f t="shared" si="5"/>
        <v>84800</v>
      </c>
      <c r="K21" s="167">
        <f t="shared" si="4"/>
        <v>100</v>
      </c>
    </row>
    <row r="22" spans="1:11" s="163" customFormat="1" ht="13.2" x14ac:dyDescent="0.25">
      <c r="A22" s="65" t="s">
        <v>81</v>
      </c>
      <c r="B22" s="69">
        <v>230718.26</v>
      </c>
      <c r="C22" s="50">
        <v>450000</v>
      </c>
      <c r="D22" s="166">
        <f t="shared" si="0"/>
        <v>59725.263786581723</v>
      </c>
      <c r="E22" s="167">
        <f t="shared" si="1"/>
        <v>195.04307981518235</v>
      </c>
      <c r="F22" s="144">
        <v>52900</v>
      </c>
      <c r="G22" s="167">
        <f t="shared" si="2"/>
        <v>88.572233333333344</v>
      </c>
      <c r="H22" s="149"/>
      <c r="I22" s="167">
        <f t="shared" si="3"/>
        <v>0</v>
      </c>
      <c r="J22" s="154">
        <f t="shared" si="5"/>
        <v>0</v>
      </c>
      <c r="K22" s="167"/>
    </row>
    <row r="23" spans="1:11" s="163" customFormat="1" ht="13.2" x14ac:dyDescent="0.25">
      <c r="A23" s="65" t="s">
        <v>82</v>
      </c>
      <c r="B23" s="69">
        <v>28211.9</v>
      </c>
      <c r="C23" s="50">
        <v>150000</v>
      </c>
      <c r="D23" s="166">
        <f t="shared" si="0"/>
        <v>19908.421262193908</v>
      </c>
      <c r="E23" s="167">
        <f t="shared" si="1"/>
        <v>531.6905277560179</v>
      </c>
      <c r="F23" s="144">
        <v>21230</v>
      </c>
      <c r="G23" s="167">
        <f t="shared" si="2"/>
        <v>106.63829</v>
      </c>
      <c r="H23" s="149"/>
      <c r="I23" s="167">
        <f t="shared" si="3"/>
        <v>0</v>
      </c>
      <c r="J23" s="154">
        <f t="shared" si="5"/>
        <v>0</v>
      </c>
      <c r="K23" s="167"/>
    </row>
    <row r="24" spans="1:11" s="163" customFormat="1" ht="13.2" x14ac:dyDescent="0.25">
      <c r="A24" s="65" t="s">
        <v>91</v>
      </c>
      <c r="B24" s="69">
        <v>0</v>
      </c>
      <c r="C24" s="50">
        <v>0</v>
      </c>
      <c r="D24" s="166">
        <f t="shared" si="0"/>
        <v>0</v>
      </c>
      <c r="E24" s="167"/>
      <c r="F24" s="144">
        <v>2000</v>
      </c>
      <c r="G24" s="167"/>
      <c r="H24" s="149"/>
      <c r="I24" s="167">
        <f t="shared" si="3"/>
        <v>0</v>
      </c>
      <c r="J24" s="154">
        <f t="shared" si="5"/>
        <v>0</v>
      </c>
      <c r="K24" s="167"/>
    </row>
    <row r="25" spans="1:11" s="163" customFormat="1" ht="26.4" x14ac:dyDescent="0.25">
      <c r="A25" s="64" t="s">
        <v>67</v>
      </c>
      <c r="B25" s="69">
        <v>0</v>
      </c>
      <c r="C25" s="50">
        <v>0</v>
      </c>
      <c r="D25" s="166">
        <f t="shared" si="0"/>
        <v>0</v>
      </c>
      <c r="E25" s="167"/>
      <c r="F25" s="144">
        <v>2650</v>
      </c>
      <c r="G25" s="167"/>
      <c r="H25" s="149">
        <v>2600</v>
      </c>
      <c r="I25" s="167">
        <f t="shared" si="3"/>
        <v>98.113207547169807</v>
      </c>
      <c r="J25" s="154">
        <f t="shared" si="5"/>
        <v>2600</v>
      </c>
      <c r="K25" s="167">
        <f>J25/H25*100</f>
        <v>100</v>
      </c>
    </row>
    <row r="26" spans="1:11" s="163" customFormat="1" ht="13.2" x14ac:dyDescent="0.25">
      <c r="A26" s="65" t="s">
        <v>85</v>
      </c>
      <c r="B26" s="69">
        <v>0</v>
      </c>
      <c r="C26" s="50">
        <v>0</v>
      </c>
      <c r="D26" s="166">
        <f t="shared" si="0"/>
        <v>0</v>
      </c>
      <c r="E26" s="167"/>
      <c r="F26" s="144">
        <v>2650</v>
      </c>
      <c r="G26" s="167"/>
      <c r="H26" s="149">
        <v>0</v>
      </c>
      <c r="I26" s="167">
        <f t="shared" si="3"/>
        <v>0</v>
      </c>
      <c r="J26" s="154">
        <f>H26</f>
        <v>0</v>
      </c>
      <c r="K26" s="167"/>
    </row>
    <row r="27" spans="1:11" s="178" customFormat="1" ht="13.2" x14ac:dyDescent="0.25">
      <c r="A27" s="84" t="s">
        <v>92</v>
      </c>
      <c r="B27" s="133">
        <v>2500</v>
      </c>
      <c r="C27" s="134">
        <v>0</v>
      </c>
      <c r="D27" s="153">
        <f t="shared" si="0"/>
        <v>0</v>
      </c>
      <c r="E27" s="176">
        <f t="shared" ref="E27:E46" si="6">C27/B27*100</f>
        <v>0</v>
      </c>
      <c r="F27" s="143">
        <v>0</v>
      </c>
      <c r="G27" s="176"/>
      <c r="H27" s="177">
        <v>0</v>
      </c>
      <c r="I27" s="176"/>
      <c r="J27" s="153">
        <f t="shared" si="5"/>
        <v>0</v>
      </c>
      <c r="K27" s="176"/>
    </row>
    <row r="28" spans="1:11" s="163" customFormat="1" ht="26.4" x14ac:dyDescent="0.25">
      <c r="A28" s="49" t="s">
        <v>77</v>
      </c>
      <c r="B28" s="69">
        <v>2500</v>
      </c>
      <c r="C28" s="50">
        <v>0</v>
      </c>
      <c r="D28" s="166">
        <f>C28/7.5345</f>
        <v>0</v>
      </c>
      <c r="E28" s="167">
        <f t="shared" si="6"/>
        <v>0</v>
      </c>
      <c r="F28" s="144">
        <v>0</v>
      </c>
      <c r="G28" s="167"/>
      <c r="H28" s="149">
        <v>0</v>
      </c>
      <c r="I28" s="167"/>
      <c r="J28" s="154">
        <f t="shared" si="5"/>
        <v>0</v>
      </c>
      <c r="K28" s="167"/>
    </row>
    <row r="29" spans="1:11" s="175" customFormat="1" ht="13.2" x14ac:dyDescent="0.25">
      <c r="A29" s="85" t="s">
        <v>93</v>
      </c>
      <c r="B29" s="135">
        <v>2500</v>
      </c>
      <c r="C29" s="136">
        <v>0</v>
      </c>
      <c r="D29" s="155">
        <f t="shared" si="0"/>
        <v>0</v>
      </c>
      <c r="E29" s="173">
        <f t="shared" si="6"/>
        <v>0</v>
      </c>
      <c r="F29" s="145">
        <v>0</v>
      </c>
      <c r="G29" s="173"/>
      <c r="H29" s="174">
        <v>0</v>
      </c>
      <c r="I29" s="173"/>
      <c r="J29" s="155">
        <f t="shared" si="5"/>
        <v>0</v>
      </c>
      <c r="K29" s="173"/>
    </row>
    <row r="30" spans="1:11" s="163" customFormat="1" ht="26.4" x14ac:dyDescent="0.25">
      <c r="A30" s="65" t="s">
        <v>66</v>
      </c>
      <c r="B30" s="69">
        <v>2500</v>
      </c>
      <c r="C30" s="50">
        <v>0</v>
      </c>
      <c r="D30" s="166">
        <f t="shared" si="0"/>
        <v>0</v>
      </c>
      <c r="E30" s="167">
        <f t="shared" si="6"/>
        <v>0</v>
      </c>
      <c r="F30" s="144"/>
      <c r="G30" s="167"/>
      <c r="H30" s="149"/>
      <c r="I30" s="167"/>
      <c r="J30" s="154"/>
      <c r="K30" s="167"/>
    </row>
    <row r="31" spans="1:11" s="163" customFormat="1" ht="13.2" x14ac:dyDescent="0.25">
      <c r="A31" s="65" t="s">
        <v>100</v>
      </c>
      <c r="B31" s="69">
        <v>2500</v>
      </c>
      <c r="C31" s="50">
        <v>0</v>
      </c>
      <c r="D31" s="166">
        <f t="shared" si="0"/>
        <v>0</v>
      </c>
      <c r="E31" s="167">
        <f t="shared" si="6"/>
        <v>0</v>
      </c>
      <c r="F31" s="144"/>
      <c r="G31" s="167"/>
      <c r="H31" s="149"/>
      <c r="I31" s="167"/>
      <c r="J31" s="154"/>
      <c r="K31" s="167"/>
    </row>
    <row r="32" spans="1:11" s="181" customFormat="1" ht="13.2" x14ac:dyDescent="0.25">
      <c r="A32" s="82" t="s">
        <v>94</v>
      </c>
      <c r="B32" s="120">
        <v>5193892.84</v>
      </c>
      <c r="C32" s="121">
        <v>5512500</v>
      </c>
      <c r="D32" s="152">
        <f t="shared" si="0"/>
        <v>731634.48138562613</v>
      </c>
      <c r="E32" s="179">
        <f t="shared" si="6"/>
        <v>106.13426518056541</v>
      </c>
      <c r="F32" s="142">
        <v>812950</v>
      </c>
      <c r="G32" s="179">
        <f t="shared" si="2"/>
        <v>111.11422721088435</v>
      </c>
      <c r="H32" s="180">
        <v>870000</v>
      </c>
      <c r="I32" s="179">
        <f t="shared" si="3"/>
        <v>107.01765176210098</v>
      </c>
      <c r="J32" s="152">
        <f t="shared" si="5"/>
        <v>870000</v>
      </c>
      <c r="K32" s="179">
        <f t="shared" si="4"/>
        <v>100</v>
      </c>
    </row>
    <row r="33" spans="1:11" s="178" customFormat="1" ht="13.2" x14ac:dyDescent="0.25">
      <c r="A33" s="84" t="s">
        <v>95</v>
      </c>
      <c r="B33" s="133">
        <v>5193892.84</v>
      </c>
      <c r="C33" s="134">
        <v>5512500</v>
      </c>
      <c r="D33" s="153">
        <f t="shared" si="0"/>
        <v>731634.48138562613</v>
      </c>
      <c r="E33" s="176">
        <f t="shared" si="6"/>
        <v>106.13426518056541</v>
      </c>
      <c r="F33" s="143">
        <v>812950</v>
      </c>
      <c r="G33" s="176">
        <f t="shared" si="2"/>
        <v>111.11422721088435</v>
      </c>
      <c r="H33" s="177">
        <v>870000</v>
      </c>
      <c r="I33" s="176">
        <f t="shared" si="3"/>
        <v>107.01765176210098</v>
      </c>
      <c r="J33" s="153">
        <f t="shared" si="5"/>
        <v>870000</v>
      </c>
      <c r="K33" s="176">
        <f t="shared" si="4"/>
        <v>100</v>
      </c>
    </row>
    <row r="34" spans="1:11" s="163" customFormat="1" ht="13.2" x14ac:dyDescent="0.25">
      <c r="A34" s="49" t="s">
        <v>75</v>
      </c>
      <c r="B34" s="69">
        <v>5193892.84</v>
      </c>
      <c r="C34" s="50">
        <v>5512500</v>
      </c>
      <c r="D34" s="166">
        <f t="shared" si="0"/>
        <v>731634.48138562613</v>
      </c>
      <c r="E34" s="167">
        <f>C34/B34*100</f>
        <v>106.13426518056541</v>
      </c>
      <c r="F34" s="144">
        <v>812950</v>
      </c>
      <c r="G34" s="167">
        <f t="shared" si="2"/>
        <v>111.11422721088435</v>
      </c>
      <c r="H34" s="149">
        <v>870000</v>
      </c>
      <c r="I34" s="167">
        <f t="shared" si="3"/>
        <v>107.01765176210098</v>
      </c>
      <c r="J34" s="154">
        <f t="shared" si="5"/>
        <v>870000</v>
      </c>
      <c r="K34" s="167">
        <f t="shared" si="4"/>
        <v>100</v>
      </c>
    </row>
    <row r="35" spans="1:11" s="175" customFormat="1" ht="13.2" x14ac:dyDescent="0.25">
      <c r="A35" s="85" t="s">
        <v>96</v>
      </c>
      <c r="B35" s="135">
        <v>5193892.84</v>
      </c>
      <c r="C35" s="136">
        <v>5512500</v>
      </c>
      <c r="D35" s="155">
        <f t="shared" si="0"/>
        <v>731634.48138562613</v>
      </c>
      <c r="E35" s="173">
        <f t="shared" si="6"/>
        <v>106.13426518056541</v>
      </c>
      <c r="F35" s="145">
        <v>812950</v>
      </c>
      <c r="G35" s="173">
        <f t="shared" si="2"/>
        <v>111.11422721088435</v>
      </c>
      <c r="H35" s="174">
        <v>870000</v>
      </c>
      <c r="I35" s="173">
        <f t="shared" si="3"/>
        <v>107.01765176210098</v>
      </c>
      <c r="J35" s="155">
        <f t="shared" si="5"/>
        <v>870000</v>
      </c>
      <c r="K35" s="173">
        <f t="shared" si="4"/>
        <v>100</v>
      </c>
    </row>
    <row r="36" spans="1:11" s="163" customFormat="1" ht="13.2" x14ac:dyDescent="0.25">
      <c r="A36" s="64" t="s">
        <v>62</v>
      </c>
      <c r="B36" s="69">
        <f>B37+B38+B39</f>
        <v>4608577.03</v>
      </c>
      <c r="C36" s="50">
        <v>4940000</v>
      </c>
      <c r="D36" s="166">
        <f t="shared" si="0"/>
        <v>655650.67356825271</v>
      </c>
      <c r="E36" s="167">
        <f t="shared" si="6"/>
        <v>107.19143822144164</v>
      </c>
      <c r="F36" s="144"/>
      <c r="G36" s="167">
        <f t="shared" si="2"/>
        <v>0</v>
      </c>
      <c r="H36" s="149">
        <v>780000</v>
      </c>
      <c r="I36" s="167"/>
      <c r="J36" s="154">
        <f t="shared" si="5"/>
        <v>780000</v>
      </c>
      <c r="K36" s="167">
        <f t="shared" si="4"/>
        <v>100</v>
      </c>
    </row>
    <row r="37" spans="1:11" s="163" customFormat="1" ht="13.2" x14ac:dyDescent="0.25">
      <c r="A37" s="65" t="s">
        <v>89</v>
      </c>
      <c r="B37" s="69">
        <v>3832653.06</v>
      </c>
      <c r="C37" s="50">
        <v>4050000</v>
      </c>
      <c r="D37" s="166">
        <f t="shared" si="0"/>
        <v>537527.37407923548</v>
      </c>
      <c r="E37" s="167">
        <f t="shared" si="6"/>
        <v>105.67092655133257</v>
      </c>
      <c r="F37" s="144">
        <v>600000</v>
      </c>
      <c r="G37" s="167">
        <f t="shared" si="2"/>
        <v>111.62222222222222</v>
      </c>
      <c r="H37" s="149"/>
      <c r="I37" s="167">
        <f t="shared" si="3"/>
        <v>0</v>
      </c>
      <c r="J37" s="154">
        <f t="shared" si="5"/>
        <v>0</v>
      </c>
      <c r="K37" s="167"/>
    </row>
    <row r="38" spans="1:11" s="163" customFormat="1" ht="13.2" x14ac:dyDescent="0.25">
      <c r="A38" s="65" t="s">
        <v>97</v>
      </c>
      <c r="B38" s="69">
        <v>195735.23</v>
      </c>
      <c r="C38" s="50">
        <v>270000</v>
      </c>
      <c r="D38" s="166">
        <f>C38/7.5345</f>
        <v>35835.158271949032</v>
      </c>
      <c r="E38" s="167">
        <f t="shared" si="6"/>
        <v>137.94144263145677</v>
      </c>
      <c r="F38" s="144">
        <v>38630</v>
      </c>
      <c r="G38" s="167">
        <f t="shared" si="2"/>
        <v>107.79916111111112</v>
      </c>
      <c r="H38" s="149"/>
      <c r="I38" s="167">
        <f t="shared" si="3"/>
        <v>0</v>
      </c>
      <c r="J38" s="154">
        <f t="shared" si="5"/>
        <v>0</v>
      </c>
      <c r="K38" s="167"/>
    </row>
    <row r="39" spans="1:11" s="163" customFormat="1" ht="13.2" x14ac:dyDescent="0.25">
      <c r="A39" s="65" t="s">
        <v>90</v>
      </c>
      <c r="B39" s="69">
        <v>580188.74</v>
      </c>
      <c r="C39" s="50">
        <v>620000</v>
      </c>
      <c r="D39" s="166">
        <f t="shared" si="0"/>
        <v>82288.141217068143</v>
      </c>
      <c r="E39" s="167">
        <f t="shared" si="6"/>
        <v>106.86177742780738</v>
      </c>
      <c r="F39" s="144">
        <v>92900</v>
      </c>
      <c r="G39" s="167">
        <f>F39/D39*100</f>
        <v>112.89597580645163</v>
      </c>
      <c r="H39" s="149"/>
      <c r="I39" s="167">
        <f t="shared" si="3"/>
        <v>0</v>
      </c>
      <c r="J39" s="154">
        <f>H39</f>
        <v>0</v>
      </c>
      <c r="K39" s="167"/>
    </row>
    <row r="40" spans="1:11" s="163" customFormat="1" ht="13.2" x14ac:dyDescent="0.25">
      <c r="A40" s="64" t="s">
        <v>63</v>
      </c>
      <c r="B40" s="69">
        <f>B41+B42+B43+B44</f>
        <v>559815.81000000006</v>
      </c>
      <c r="C40" s="50">
        <v>557000</v>
      </c>
      <c r="D40" s="166">
        <f t="shared" si="0"/>
        <v>73926.604286946706</v>
      </c>
      <c r="E40" s="167">
        <f t="shared" si="6"/>
        <v>99.497011347357258</v>
      </c>
      <c r="F40" s="144"/>
      <c r="G40" s="167">
        <f t="shared" si="2"/>
        <v>0</v>
      </c>
      <c r="H40" s="149">
        <v>85300</v>
      </c>
      <c r="I40" s="167"/>
      <c r="J40" s="154">
        <f t="shared" si="5"/>
        <v>85300</v>
      </c>
      <c r="K40" s="167">
        <f t="shared" si="4"/>
        <v>100</v>
      </c>
    </row>
    <row r="41" spans="1:11" s="163" customFormat="1" ht="13.2" x14ac:dyDescent="0.25">
      <c r="A41" s="65" t="s">
        <v>98</v>
      </c>
      <c r="B41" s="69">
        <v>118663</v>
      </c>
      <c r="C41" s="50">
        <v>142000</v>
      </c>
      <c r="D41" s="166">
        <f t="shared" si="0"/>
        <v>18846.638794876897</v>
      </c>
      <c r="E41" s="167">
        <f t="shared" si="6"/>
        <v>119.66661891238213</v>
      </c>
      <c r="F41" s="144">
        <v>25890</v>
      </c>
      <c r="G41" s="167">
        <f t="shared" si="2"/>
        <v>137.37197535211268</v>
      </c>
      <c r="H41" s="149"/>
      <c r="I41" s="167">
        <f t="shared" si="3"/>
        <v>0</v>
      </c>
      <c r="J41" s="154">
        <f t="shared" si="5"/>
        <v>0</v>
      </c>
      <c r="K41" s="167"/>
    </row>
    <row r="42" spans="1:11" s="163" customFormat="1" ht="13.2" x14ac:dyDescent="0.25">
      <c r="A42" s="65" t="s">
        <v>81</v>
      </c>
      <c r="B42" s="69">
        <v>108113.66</v>
      </c>
      <c r="C42" s="50">
        <v>165000</v>
      </c>
      <c r="D42" s="166">
        <f t="shared" si="0"/>
        <v>21899.263388413299</v>
      </c>
      <c r="E42" s="167">
        <f t="shared" si="6"/>
        <v>152.61716234562775</v>
      </c>
      <c r="F42" s="144">
        <v>9620</v>
      </c>
      <c r="G42" s="167">
        <f t="shared" si="2"/>
        <v>43.928418181818181</v>
      </c>
      <c r="H42" s="149"/>
      <c r="I42" s="167">
        <f t="shared" si="3"/>
        <v>0</v>
      </c>
      <c r="J42" s="154">
        <f t="shared" si="5"/>
        <v>0</v>
      </c>
      <c r="K42" s="167"/>
    </row>
    <row r="43" spans="1:11" s="163" customFormat="1" ht="13.2" x14ac:dyDescent="0.25">
      <c r="A43" s="65" t="s">
        <v>82</v>
      </c>
      <c r="B43" s="69">
        <v>254692.71</v>
      </c>
      <c r="C43" s="50">
        <v>150000</v>
      </c>
      <c r="D43" s="166">
        <f t="shared" si="0"/>
        <v>19908.421262193908</v>
      </c>
      <c r="E43" s="167">
        <f t="shared" si="6"/>
        <v>58.894500749550318</v>
      </c>
      <c r="F43" s="144">
        <v>27740</v>
      </c>
      <c r="G43" s="167">
        <f t="shared" si="2"/>
        <v>139.33802</v>
      </c>
      <c r="H43" s="149"/>
      <c r="I43" s="167">
        <f t="shared" si="3"/>
        <v>0</v>
      </c>
      <c r="J43" s="154">
        <f t="shared" si="5"/>
        <v>0</v>
      </c>
      <c r="K43" s="167"/>
    </row>
    <row r="44" spans="1:11" s="163" customFormat="1" ht="13.2" x14ac:dyDescent="0.25">
      <c r="A44" s="65" t="s">
        <v>91</v>
      </c>
      <c r="B44" s="69">
        <v>78346.44</v>
      </c>
      <c r="C44" s="50">
        <v>100000</v>
      </c>
      <c r="D44" s="166">
        <f t="shared" si="0"/>
        <v>13272.280841462605</v>
      </c>
      <c r="E44" s="167">
        <f t="shared" si="6"/>
        <v>127.6382181500525</v>
      </c>
      <c r="F44" s="144">
        <v>13520</v>
      </c>
      <c r="G44" s="167">
        <f t="shared" si="2"/>
        <v>101.86644</v>
      </c>
      <c r="H44" s="149"/>
      <c r="I44" s="167">
        <f t="shared" si="3"/>
        <v>0</v>
      </c>
      <c r="J44" s="154">
        <f t="shared" si="5"/>
        <v>0</v>
      </c>
      <c r="K44" s="167"/>
    </row>
    <row r="45" spans="1:11" s="163" customFormat="1" ht="13.2" x14ac:dyDescent="0.25">
      <c r="A45" s="64" t="s">
        <v>64</v>
      </c>
      <c r="B45" s="69">
        <v>25500</v>
      </c>
      <c r="C45" s="50">
        <v>5500</v>
      </c>
      <c r="D45" s="166">
        <f t="shared" si="0"/>
        <v>729.97544628044329</v>
      </c>
      <c r="E45" s="167">
        <f t="shared" si="6"/>
        <v>21.568627450980394</v>
      </c>
      <c r="F45" s="144">
        <v>2650</v>
      </c>
      <c r="G45" s="167">
        <f t="shared" si="2"/>
        <v>363.02590909090912</v>
      </c>
      <c r="H45" s="149">
        <v>2700</v>
      </c>
      <c r="I45" s="167">
        <f t="shared" si="3"/>
        <v>101.88679245283019</v>
      </c>
      <c r="J45" s="154">
        <f t="shared" si="5"/>
        <v>2700</v>
      </c>
      <c r="K45" s="167">
        <f t="shared" si="4"/>
        <v>100</v>
      </c>
    </row>
    <row r="46" spans="1:11" s="163" customFormat="1" ht="13.2" x14ac:dyDescent="0.25">
      <c r="A46" s="65" t="s">
        <v>99</v>
      </c>
      <c r="B46" s="69">
        <v>25500</v>
      </c>
      <c r="C46" s="50">
        <v>5500</v>
      </c>
      <c r="D46" s="166">
        <f t="shared" si="0"/>
        <v>729.97544628044329</v>
      </c>
      <c r="E46" s="167">
        <f t="shared" si="6"/>
        <v>21.568627450980394</v>
      </c>
      <c r="F46" s="144">
        <v>2650</v>
      </c>
      <c r="G46" s="167">
        <f t="shared" si="2"/>
        <v>363.02590909090912</v>
      </c>
      <c r="H46" s="149"/>
      <c r="I46" s="167">
        <f t="shared" si="3"/>
        <v>0</v>
      </c>
      <c r="J46" s="154">
        <f t="shared" si="5"/>
        <v>0</v>
      </c>
      <c r="K46" s="167"/>
    </row>
    <row r="47" spans="1:11" s="163" customFormat="1" ht="26.4" x14ac:dyDescent="0.25">
      <c r="A47" s="64" t="s">
        <v>67</v>
      </c>
      <c r="B47" s="69">
        <v>0</v>
      </c>
      <c r="C47" s="50">
        <v>10000</v>
      </c>
      <c r="D47" s="166">
        <f t="shared" si="0"/>
        <v>1327.2280841462605</v>
      </c>
      <c r="E47" s="167"/>
      <c r="F47" s="144">
        <v>2000</v>
      </c>
      <c r="G47" s="167">
        <f t="shared" si="2"/>
        <v>150.69000000000003</v>
      </c>
      <c r="H47" s="149">
        <v>2000</v>
      </c>
      <c r="I47" s="167">
        <f t="shared" si="3"/>
        <v>100</v>
      </c>
      <c r="J47" s="154">
        <f t="shared" si="5"/>
        <v>2000</v>
      </c>
      <c r="K47" s="167">
        <f t="shared" si="4"/>
        <v>100</v>
      </c>
    </row>
    <row r="48" spans="1:11" s="163" customFormat="1" ht="13.2" x14ac:dyDescent="0.25">
      <c r="A48" s="65" t="s">
        <v>84</v>
      </c>
      <c r="B48" s="69">
        <v>0</v>
      </c>
      <c r="C48" s="50">
        <v>0</v>
      </c>
      <c r="D48" s="166">
        <f t="shared" si="0"/>
        <v>0</v>
      </c>
      <c r="E48" s="167"/>
      <c r="F48" s="144">
        <v>2000</v>
      </c>
      <c r="G48" s="167"/>
      <c r="H48" s="149"/>
      <c r="I48" s="167">
        <f>H48/F48*100</f>
        <v>0</v>
      </c>
      <c r="J48" s="154">
        <f t="shared" si="5"/>
        <v>0</v>
      </c>
      <c r="K48" s="167"/>
    </row>
    <row r="49" spans="1:11" s="163" customFormat="1" ht="13.2" x14ac:dyDescent="0.25">
      <c r="A49" s="65" t="s">
        <v>85</v>
      </c>
      <c r="B49" s="69">
        <v>0</v>
      </c>
      <c r="C49" s="50">
        <v>10000</v>
      </c>
      <c r="D49" s="166">
        <f>C49/7.5345</f>
        <v>1327.2280841462605</v>
      </c>
      <c r="E49" s="167"/>
      <c r="F49" s="144">
        <v>0</v>
      </c>
      <c r="G49" s="167">
        <f t="shared" si="2"/>
        <v>0</v>
      </c>
      <c r="H49" s="149"/>
      <c r="I49" s="167"/>
      <c r="J49" s="154">
        <f t="shared" si="5"/>
        <v>0</v>
      </c>
      <c r="K49" s="167"/>
    </row>
    <row r="50" spans="1:11" s="181" customFormat="1" ht="26.4" x14ac:dyDescent="0.25">
      <c r="A50" s="82" t="s">
        <v>104</v>
      </c>
      <c r="B50" s="120">
        <v>10600</v>
      </c>
      <c r="C50" s="121">
        <v>16000</v>
      </c>
      <c r="D50" s="152">
        <f t="shared" ref="D50:D51" si="7">C50/7.5345</f>
        <v>2123.5649346340169</v>
      </c>
      <c r="E50" s="179">
        <f t="shared" ref="E50:E55" si="8">C50/B50*100</f>
        <v>150.9433962264151</v>
      </c>
      <c r="F50" s="142">
        <v>2100</v>
      </c>
      <c r="G50" s="179">
        <f t="shared" ref="G50:G68" si="9">F50/D50*100</f>
        <v>98.890312499999993</v>
      </c>
      <c r="H50" s="180">
        <v>2500</v>
      </c>
      <c r="I50" s="179">
        <f t="shared" ref="I50" si="10">H50/F50*100</f>
        <v>119.04761904761905</v>
      </c>
      <c r="J50" s="152">
        <f t="shared" ref="J50:J53" si="11">H50</f>
        <v>2500</v>
      </c>
      <c r="K50" s="179">
        <f t="shared" ref="K50:K56" si="12">J50/H50*100</f>
        <v>100</v>
      </c>
    </row>
    <row r="51" spans="1:11" s="178" customFormat="1" ht="26.4" x14ac:dyDescent="0.25">
      <c r="A51" s="84" t="s">
        <v>105</v>
      </c>
      <c r="B51" s="133">
        <v>10600</v>
      </c>
      <c r="C51" s="134">
        <v>16000</v>
      </c>
      <c r="D51" s="153">
        <f t="shared" si="7"/>
        <v>2123.5649346340169</v>
      </c>
      <c r="E51" s="176">
        <f t="shared" si="8"/>
        <v>150.9433962264151</v>
      </c>
      <c r="F51" s="143">
        <v>2100</v>
      </c>
      <c r="G51" s="176">
        <f t="shared" si="9"/>
        <v>98.890312499999993</v>
      </c>
      <c r="H51" s="177">
        <v>2500</v>
      </c>
      <c r="I51" s="176">
        <f>H51/F51*100</f>
        <v>119.04761904761905</v>
      </c>
      <c r="J51" s="153">
        <f t="shared" si="11"/>
        <v>2500</v>
      </c>
      <c r="K51" s="176">
        <f t="shared" si="12"/>
        <v>100</v>
      </c>
    </row>
    <row r="52" spans="1:11" s="163" customFormat="1" ht="26.4" x14ac:dyDescent="0.25">
      <c r="A52" s="49" t="s">
        <v>77</v>
      </c>
      <c r="B52" s="69">
        <v>10600</v>
      </c>
      <c r="C52" s="50">
        <v>16000</v>
      </c>
      <c r="D52" s="166">
        <f>C52/7.5345</f>
        <v>2123.5649346340169</v>
      </c>
      <c r="E52" s="167">
        <f t="shared" si="8"/>
        <v>150.9433962264151</v>
      </c>
      <c r="F52" s="144">
        <v>2100</v>
      </c>
      <c r="G52" s="167">
        <f t="shared" si="9"/>
        <v>98.890312499999993</v>
      </c>
      <c r="H52" s="149">
        <v>2500</v>
      </c>
      <c r="I52" s="167">
        <f t="shared" ref="I52:I62" si="13">H52/F52*100</f>
        <v>119.04761904761905</v>
      </c>
      <c r="J52" s="156">
        <f t="shared" si="11"/>
        <v>2500</v>
      </c>
      <c r="K52" s="167">
        <f t="shared" si="12"/>
        <v>100</v>
      </c>
    </row>
    <row r="53" spans="1:11" s="175" customFormat="1" ht="26.4" x14ac:dyDescent="0.25">
      <c r="A53" s="85" t="s">
        <v>106</v>
      </c>
      <c r="B53" s="135">
        <v>10600</v>
      </c>
      <c r="C53" s="136">
        <v>16000</v>
      </c>
      <c r="D53" s="155">
        <f>C53/7.5345</f>
        <v>2123.5649346340169</v>
      </c>
      <c r="E53" s="173">
        <f t="shared" si="8"/>
        <v>150.9433962264151</v>
      </c>
      <c r="F53" s="145">
        <v>2100</v>
      </c>
      <c r="G53" s="173">
        <f t="shared" si="9"/>
        <v>98.890312499999993</v>
      </c>
      <c r="H53" s="174">
        <v>2500</v>
      </c>
      <c r="I53" s="173">
        <f t="shared" si="13"/>
        <v>119.04761904761905</v>
      </c>
      <c r="J53" s="155">
        <f t="shared" si="11"/>
        <v>2500</v>
      </c>
      <c r="K53" s="173">
        <f t="shared" si="12"/>
        <v>100</v>
      </c>
    </row>
    <row r="54" spans="1:11" s="163" customFormat="1" ht="13.2" x14ac:dyDescent="0.25">
      <c r="A54" s="64" t="s">
        <v>63</v>
      </c>
      <c r="B54" s="69">
        <v>10600</v>
      </c>
      <c r="C54" s="50">
        <v>0</v>
      </c>
      <c r="D54" s="166">
        <f t="shared" ref="D54:D73" si="14">C54/7.5345</f>
        <v>0</v>
      </c>
      <c r="E54" s="167">
        <f t="shared" si="8"/>
        <v>0</v>
      </c>
      <c r="F54" s="144">
        <v>0</v>
      </c>
      <c r="G54" s="167"/>
      <c r="H54" s="149">
        <v>0</v>
      </c>
      <c r="I54" s="167"/>
      <c r="J54" s="154">
        <f>H54</f>
        <v>0</v>
      </c>
      <c r="K54" s="167"/>
    </row>
    <row r="55" spans="1:11" s="163" customFormat="1" ht="13.2" x14ac:dyDescent="0.25">
      <c r="A55" s="64" t="s">
        <v>81</v>
      </c>
      <c r="B55" s="69">
        <v>10600</v>
      </c>
      <c r="C55" s="50">
        <v>0</v>
      </c>
      <c r="D55" s="166">
        <f t="shared" si="14"/>
        <v>0</v>
      </c>
      <c r="E55" s="167">
        <f t="shared" si="8"/>
        <v>0</v>
      </c>
      <c r="F55" s="144"/>
      <c r="G55" s="167"/>
      <c r="H55" s="149"/>
      <c r="I55" s="167"/>
      <c r="J55" s="154"/>
      <c r="K55" s="167"/>
    </row>
    <row r="56" spans="1:11" s="163" customFormat="1" ht="26.4" x14ac:dyDescent="0.25">
      <c r="A56" s="64" t="s">
        <v>67</v>
      </c>
      <c r="B56" s="69">
        <v>0</v>
      </c>
      <c r="C56" s="50">
        <v>16000</v>
      </c>
      <c r="D56" s="166">
        <f t="shared" si="14"/>
        <v>2123.5649346340169</v>
      </c>
      <c r="E56" s="167"/>
      <c r="F56" s="144">
        <v>2100</v>
      </c>
      <c r="G56" s="167">
        <f t="shared" si="9"/>
        <v>98.890312499999993</v>
      </c>
      <c r="H56" s="149">
        <v>2500</v>
      </c>
      <c r="I56" s="167">
        <f t="shared" si="13"/>
        <v>119.04761904761905</v>
      </c>
      <c r="J56" s="154">
        <f t="shared" ref="J56:J65" si="15">H56</f>
        <v>2500</v>
      </c>
      <c r="K56" s="167">
        <f t="shared" si="12"/>
        <v>100</v>
      </c>
    </row>
    <row r="57" spans="1:11" s="163" customFormat="1" ht="13.2" x14ac:dyDescent="0.25">
      <c r="A57" s="65" t="s">
        <v>84</v>
      </c>
      <c r="B57" s="69">
        <v>0</v>
      </c>
      <c r="C57" s="50">
        <v>16000</v>
      </c>
      <c r="D57" s="166">
        <f t="shared" si="14"/>
        <v>2123.5649346340169</v>
      </c>
      <c r="E57" s="167"/>
      <c r="F57" s="144">
        <v>0</v>
      </c>
      <c r="G57" s="167">
        <f t="shared" si="9"/>
        <v>0</v>
      </c>
      <c r="H57" s="149">
        <v>0</v>
      </c>
      <c r="I57" s="167"/>
      <c r="J57" s="154">
        <f t="shared" si="15"/>
        <v>0</v>
      </c>
      <c r="K57" s="167"/>
    </row>
    <row r="58" spans="1:11" s="163" customFormat="1" ht="13.2" x14ac:dyDescent="0.25">
      <c r="A58" s="65" t="s">
        <v>120</v>
      </c>
      <c r="B58" s="69">
        <v>0</v>
      </c>
      <c r="C58" s="50">
        <v>0</v>
      </c>
      <c r="D58" s="166">
        <f t="shared" si="14"/>
        <v>0</v>
      </c>
      <c r="E58" s="167"/>
      <c r="F58" s="144">
        <v>2100</v>
      </c>
      <c r="G58" s="167"/>
      <c r="H58" s="149">
        <v>2500</v>
      </c>
      <c r="I58" s="167">
        <f t="shared" si="13"/>
        <v>119.04761904761905</v>
      </c>
      <c r="J58" s="154">
        <f t="shared" si="15"/>
        <v>2500</v>
      </c>
      <c r="K58" s="167">
        <f>J58/H58*100</f>
        <v>100</v>
      </c>
    </row>
    <row r="59" spans="1:11" s="181" customFormat="1" ht="13.2" x14ac:dyDescent="0.25">
      <c r="A59" s="82" t="s">
        <v>107</v>
      </c>
      <c r="B59" s="120">
        <v>0</v>
      </c>
      <c r="C59" s="121">
        <v>5000</v>
      </c>
      <c r="D59" s="152">
        <f t="shared" si="14"/>
        <v>663.61404207313024</v>
      </c>
      <c r="E59" s="179"/>
      <c r="F59" s="142">
        <v>2650</v>
      </c>
      <c r="G59" s="179">
        <f t="shared" si="9"/>
        <v>399.32850000000002</v>
      </c>
      <c r="H59" s="180">
        <v>3000</v>
      </c>
      <c r="I59" s="179">
        <f t="shared" si="13"/>
        <v>113.20754716981132</v>
      </c>
      <c r="J59" s="152">
        <f t="shared" si="15"/>
        <v>3000</v>
      </c>
      <c r="K59" s="179">
        <f t="shared" ref="K59:K70" si="16">J59/H59*100</f>
        <v>100</v>
      </c>
    </row>
    <row r="60" spans="1:11" s="178" customFormat="1" ht="13.2" x14ac:dyDescent="0.25">
      <c r="A60" s="84" t="s">
        <v>108</v>
      </c>
      <c r="B60" s="133">
        <v>0</v>
      </c>
      <c r="C60" s="134">
        <v>5000</v>
      </c>
      <c r="D60" s="153">
        <f t="shared" si="14"/>
        <v>663.61404207313024</v>
      </c>
      <c r="E60" s="176"/>
      <c r="F60" s="143">
        <v>2650</v>
      </c>
      <c r="G60" s="176">
        <f t="shared" si="9"/>
        <v>399.32850000000002</v>
      </c>
      <c r="H60" s="177">
        <v>3000</v>
      </c>
      <c r="I60" s="176">
        <f t="shared" si="13"/>
        <v>113.20754716981132</v>
      </c>
      <c r="J60" s="153">
        <f t="shared" si="15"/>
        <v>3000</v>
      </c>
      <c r="K60" s="176">
        <f t="shared" si="16"/>
        <v>100</v>
      </c>
    </row>
    <row r="61" spans="1:11" s="163" customFormat="1" ht="26.4" x14ac:dyDescent="0.25">
      <c r="A61" s="49" t="s">
        <v>77</v>
      </c>
      <c r="B61" s="69">
        <v>0</v>
      </c>
      <c r="C61" s="50">
        <v>5000</v>
      </c>
      <c r="D61" s="166">
        <f t="shared" si="14"/>
        <v>663.61404207313024</v>
      </c>
      <c r="E61" s="167"/>
      <c r="F61" s="144">
        <v>2650</v>
      </c>
      <c r="G61" s="167">
        <f t="shared" si="9"/>
        <v>399.32850000000002</v>
      </c>
      <c r="H61" s="149">
        <v>3000</v>
      </c>
      <c r="I61" s="167">
        <f t="shared" si="13"/>
        <v>113.20754716981132</v>
      </c>
      <c r="J61" s="154">
        <f t="shared" si="15"/>
        <v>3000</v>
      </c>
      <c r="K61" s="167">
        <f t="shared" si="16"/>
        <v>100</v>
      </c>
    </row>
    <row r="62" spans="1:11" s="175" customFormat="1" ht="13.2" x14ac:dyDescent="0.25">
      <c r="A62" s="85" t="s">
        <v>109</v>
      </c>
      <c r="B62" s="135">
        <v>0</v>
      </c>
      <c r="C62" s="136">
        <v>5000</v>
      </c>
      <c r="D62" s="155">
        <f t="shared" si="14"/>
        <v>663.61404207313024</v>
      </c>
      <c r="E62" s="173"/>
      <c r="F62" s="145">
        <v>2650</v>
      </c>
      <c r="G62" s="173">
        <f t="shared" si="9"/>
        <v>399.32850000000002</v>
      </c>
      <c r="H62" s="174">
        <v>3000</v>
      </c>
      <c r="I62" s="173">
        <f t="shared" si="13"/>
        <v>113.20754716981132</v>
      </c>
      <c r="J62" s="155">
        <f t="shared" si="15"/>
        <v>3000</v>
      </c>
      <c r="K62" s="173">
        <f t="shared" si="16"/>
        <v>100</v>
      </c>
    </row>
    <row r="63" spans="1:11" s="163" customFormat="1" ht="13.2" x14ac:dyDescent="0.25">
      <c r="A63" s="64" t="s">
        <v>63</v>
      </c>
      <c r="B63" s="69">
        <v>0</v>
      </c>
      <c r="C63" s="50">
        <v>5000</v>
      </c>
      <c r="D63" s="166">
        <f t="shared" si="14"/>
        <v>663.61404207313024</v>
      </c>
      <c r="E63" s="167"/>
      <c r="F63" s="144">
        <v>2650</v>
      </c>
      <c r="G63" s="167">
        <f t="shared" si="9"/>
        <v>399.32850000000002</v>
      </c>
      <c r="H63" s="149">
        <v>3000</v>
      </c>
      <c r="I63" s="167">
        <f>H63/F63*100</f>
        <v>113.20754716981132</v>
      </c>
      <c r="J63" s="154">
        <f t="shared" si="15"/>
        <v>3000</v>
      </c>
      <c r="K63" s="167">
        <f t="shared" si="16"/>
        <v>100</v>
      </c>
    </row>
    <row r="64" spans="1:11" s="163" customFormat="1" ht="13.2" x14ac:dyDescent="0.25">
      <c r="A64" s="65" t="s">
        <v>98</v>
      </c>
      <c r="B64" s="69">
        <v>0</v>
      </c>
      <c r="C64" s="50">
        <v>0</v>
      </c>
      <c r="D64" s="166">
        <f t="shared" si="14"/>
        <v>0</v>
      </c>
      <c r="E64" s="167"/>
      <c r="F64" s="144">
        <v>1650</v>
      </c>
      <c r="G64" s="167"/>
      <c r="H64" s="149"/>
      <c r="I64" s="167">
        <f t="shared" ref="I64:I77" si="17">H64/F64*100</f>
        <v>0</v>
      </c>
      <c r="J64" s="154">
        <f t="shared" si="15"/>
        <v>0</v>
      </c>
      <c r="K64" s="167"/>
    </row>
    <row r="65" spans="1:11" s="163" customFormat="1" ht="13.2" x14ac:dyDescent="0.25">
      <c r="A65" s="65" t="s">
        <v>81</v>
      </c>
      <c r="B65" s="69">
        <v>0</v>
      </c>
      <c r="C65" s="50">
        <v>5000</v>
      </c>
      <c r="D65" s="166">
        <f t="shared" si="14"/>
        <v>663.61404207313024</v>
      </c>
      <c r="E65" s="167"/>
      <c r="F65" s="144">
        <v>1000</v>
      </c>
      <c r="G65" s="167">
        <f t="shared" si="9"/>
        <v>150.69000000000003</v>
      </c>
      <c r="H65" s="149"/>
      <c r="I65" s="167">
        <f t="shared" si="17"/>
        <v>0</v>
      </c>
      <c r="J65" s="154">
        <f t="shared" si="15"/>
        <v>0</v>
      </c>
      <c r="K65" s="167"/>
    </row>
    <row r="66" spans="1:11" s="181" customFormat="1" ht="26.4" x14ac:dyDescent="0.25">
      <c r="A66" s="82" t="s">
        <v>111</v>
      </c>
      <c r="B66" s="120">
        <v>271795.63</v>
      </c>
      <c r="C66" s="121">
        <v>360000</v>
      </c>
      <c r="D66" s="152">
        <f t="shared" si="14"/>
        <v>47780.211029265374</v>
      </c>
      <c r="E66" s="179">
        <f t="shared" ref="E66:E74" si="18">C66/B66*100</f>
        <v>132.45246069629596</v>
      </c>
      <c r="F66" s="142">
        <v>53000</v>
      </c>
      <c r="G66" s="179">
        <f t="shared" si="9"/>
        <v>110.92458333333335</v>
      </c>
      <c r="H66" s="180">
        <v>57000</v>
      </c>
      <c r="I66" s="179">
        <f t="shared" si="17"/>
        <v>107.54716981132076</v>
      </c>
      <c r="J66" s="152">
        <f t="shared" ref="J66:J78" si="19">H66</f>
        <v>57000</v>
      </c>
      <c r="K66" s="179">
        <f t="shared" si="16"/>
        <v>100</v>
      </c>
    </row>
    <row r="67" spans="1:11" s="178" customFormat="1" ht="26.4" x14ac:dyDescent="0.25">
      <c r="A67" s="84" t="s">
        <v>112</v>
      </c>
      <c r="B67" s="133">
        <v>271795.63</v>
      </c>
      <c r="C67" s="134">
        <v>360000</v>
      </c>
      <c r="D67" s="153">
        <f>C67/7.5345</f>
        <v>47780.211029265374</v>
      </c>
      <c r="E67" s="176">
        <f t="shared" si="18"/>
        <v>132.45246069629596</v>
      </c>
      <c r="F67" s="143">
        <v>53000</v>
      </c>
      <c r="G67" s="176">
        <f t="shared" si="9"/>
        <v>110.92458333333335</v>
      </c>
      <c r="H67" s="177">
        <v>57000</v>
      </c>
      <c r="I67" s="176">
        <f t="shared" si="17"/>
        <v>107.54716981132076</v>
      </c>
      <c r="J67" s="153">
        <f t="shared" si="19"/>
        <v>57000</v>
      </c>
      <c r="K67" s="176">
        <f t="shared" si="16"/>
        <v>100</v>
      </c>
    </row>
    <row r="68" spans="1:11" s="163" customFormat="1" ht="26.4" x14ac:dyDescent="0.25">
      <c r="A68" s="49" t="s">
        <v>77</v>
      </c>
      <c r="B68" s="69">
        <v>271795.63</v>
      </c>
      <c r="C68" s="50">
        <v>360000</v>
      </c>
      <c r="D68" s="166">
        <f t="shared" si="14"/>
        <v>47780.211029265374</v>
      </c>
      <c r="E68" s="167">
        <f t="shared" si="18"/>
        <v>132.45246069629596</v>
      </c>
      <c r="F68" s="144">
        <v>53000</v>
      </c>
      <c r="G68" s="167">
        <f t="shared" si="9"/>
        <v>110.92458333333335</v>
      </c>
      <c r="H68" s="149"/>
      <c r="I68" s="167">
        <f t="shared" si="17"/>
        <v>0</v>
      </c>
      <c r="J68" s="154">
        <f t="shared" si="19"/>
        <v>0</v>
      </c>
      <c r="K68" s="167"/>
    </row>
    <row r="69" spans="1:11" s="175" customFormat="1" ht="26.4" x14ac:dyDescent="0.25">
      <c r="A69" s="85" t="s">
        <v>113</v>
      </c>
      <c r="B69" s="135">
        <v>271795.63</v>
      </c>
      <c r="C69" s="136">
        <v>360000</v>
      </c>
      <c r="D69" s="155">
        <f t="shared" si="14"/>
        <v>47780.211029265374</v>
      </c>
      <c r="E69" s="173">
        <f t="shared" si="18"/>
        <v>132.45246069629596</v>
      </c>
      <c r="F69" s="145">
        <v>53000</v>
      </c>
      <c r="G69" s="173">
        <f>F69/D69*100</f>
        <v>110.92458333333335</v>
      </c>
      <c r="H69" s="174">
        <v>0</v>
      </c>
      <c r="I69" s="173">
        <f t="shared" si="17"/>
        <v>0</v>
      </c>
      <c r="J69" s="155">
        <f t="shared" si="19"/>
        <v>0</v>
      </c>
      <c r="K69" s="173"/>
    </row>
    <row r="70" spans="1:11" s="168" customFormat="1" ht="13.2" x14ac:dyDescent="0.25">
      <c r="A70" s="71" t="s">
        <v>121</v>
      </c>
      <c r="B70" s="137">
        <v>255524.63</v>
      </c>
      <c r="C70" s="138">
        <v>330000</v>
      </c>
      <c r="D70" s="166">
        <f t="shared" si="14"/>
        <v>43798.526776826599</v>
      </c>
      <c r="E70" s="167">
        <f t="shared" si="18"/>
        <v>129.14606314076261</v>
      </c>
      <c r="F70" s="146">
        <v>50000</v>
      </c>
      <c r="G70" s="167">
        <f t="shared" ref="G70:G74" si="20">F70/D70*100</f>
        <v>114.15909090909091</v>
      </c>
      <c r="H70" s="150">
        <v>53000</v>
      </c>
      <c r="I70" s="167">
        <f t="shared" si="17"/>
        <v>106</v>
      </c>
      <c r="J70" s="154">
        <f t="shared" si="19"/>
        <v>53000</v>
      </c>
      <c r="K70" s="167">
        <f t="shared" si="16"/>
        <v>100</v>
      </c>
    </row>
    <row r="71" spans="1:11" s="168" customFormat="1" ht="13.2" x14ac:dyDescent="0.25">
      <c r="A71" s="71" t="s">
        <v>122</v>
      </c>
      <c r="B71" s="137">
        <v>255524.63</v>
      </c>
      <c r="C71" s="138">
        <v>330000</v>
      </c>
      <c r="D71" s="166">
        <f t="shared" si="14"/>
        <v>43798.526776826599</v>
      </c>
      <c r="E71" s="167">
        <f t="shared" si="18"/>
        <v>129.14606314076261</v>
      </c>
      <c r="F71" s="146">
        <v>47700</v>
      </c>
      <c r="G71" s="167">
        <f t="shared" si="20"/>
        <v>108.90777272727273</v>
      </c>
      <c r="H71" s="150"/>
      <c r="I71" s="167">
        <f t="shared" si="17"/>
        <v>0</v>
      </c>
      <c r="J71" s="154">
        <f t="shared" si="19"/>
        <v>0</v>
      </c>
      <c r="K71" s="167"/>
    </row>
    <row r="72" spans="1:11" s="168" customFormat="1" ht="13.2" x14ac:dyDescent="0.25">
      <c r="A72" s="71" t="s">
        <v>90</v>
      </c>
      <c r="B72" s="137">
        <v>0</v>
      </c>
      <c r="C72" s="138">
        <v>0</v>
      </c>
      <c r="D72" s="166">
        <f t="shared" si="14"/>
        <v>0</v>
      </c>
      <c r="E72" s="167"/>
      <c r="F72" s="146">
        <v>2300</v>
      </c>
      <c r="G72" s="167"/>
      <c r="H72" s="150"/>
      <c r="I72" s="167">
        <f t="shared" si="17"/>
        <v>0</v>
      </c>
      <c r="J72" s="154">
        <f t="shared" si="19"/>
        <v>0</v>
      </c>
      <c r="K72" s="167"/>
    </row>
    <row r="73" spans="1:11" s="163" customFormat="1" ht="13.2" x14ac:dyDescent="0.25">
      <c r="A73" s="64" t="s">
        <v>63</v>
      </c>
      <c r="B73" s="69">
        <v>16271</v>
      </c>
      <c r="C73" s="50">
        <v>30000</v>
      </c>
      <c r="D73" s="166">
        <f t="shared" si="14"/>
        <v>3981.6842524387812</v>
      </c>
      <c r="E73" s="167">
        <f t="shared" si="18"/>
        <v>184.37711265441584</v>
      </c>
      <c r="F73" s="144">
        <v>3000</v>
      </c>
      <c r="G73" s="167">
        <f t="shared" si="20"/>
        <v>75.345000000000013</v>
      </c>
      <c r="H73" s="149">
        <v>4000</v>
      </c>
      <c r="I73" s="167">
        <f t="shared" si="17"/>
        <v>133.33333333333331</v>
      </c>
      <c r="J73" s="154">
        <f t="shared" si="19"/>
        <v>4000</v>
      </c>
      <c r="K73" s="167">
        <f t="shared" ref="K73:K83" si="21">J73/H73*100</f>
        <v>100</v>
      </c>
    </row>
    <row r="74" spans="1:11" s="163" customFormat="1" ht="13.2" x14ac:dyDescent="0.25">
      <c r="A74" s="65" t="s">
        <v>98</v>
      </c>
      <c r="B74" s="69">
        <v>16271</v>
      </c>
      <c r="C74" s="50">
        <v>30000</v>
      </c>
      <c r="D74" s="166">
        <f>C74/7.5345</f>
        <v>3981.6842524387812</v>
      </c>
      <c r="E74" s="167">
        <f t="shared" si="18"/>
        <v>184.37711265441584</v>
      </c>
      <c r="F74" s="144">
        <v>3000</v>
      </c>
      <c r="G74" s="167">
        <f t="shared" si="20"/>
        <v>75.345000000000013</v>
      </c>
      <c r="H74" s="149"/>
      <c r="I74" s="167">
        <f t="shared" si="17"/>
        <v>0</v>
      </c>
      <c r="J74" s="154">
        <f t="shared" si="19"/>
        <v>0</v>
      </c>
      <c r="K74" s="167"/>
    </row>
    <row r="75" spans="1:11" s="181" customFormat="1" ht="13.2" x14ac:dyDescent="0.25">
      <c r="A75" s="82" t="s">
        <v>114</v>
      </c>
      <c r="B75" s="120">
        <v>0</v>
      </c>
      <c r="C75" s="121">
        <v>0</v>
      </c>
      <c r="D75" s="152">
        <f t="shared" ref="D75:D83" si="22">C75/7.5345</f>
        <v>0</v>
      </c>
      <c r="E75" s="179"/>
      <c r="F75" s="142">
        <v>1400</v>
      </c>
      <c r="G75" s="179"/>
      <c r="H75" s="180">
        <v>1500</v>
      </c>
      <c r="I75" s="179">
        <f t="shared" si="17"/>
        <v>107.14285714285714</v>
      </c>
      <c r="J75" s="152">
        <f t="shared" si="19"/>
        <v>1500</v>
      </c>
      <c r="K75" s="179">
        <f t="shared" si="21"/>
        <v>100</v>
      </c>
    </row>
    <row r="76" spans="1:11" s="178" customFormat="1" ht="26.4" x14ac:dyDescent="0.25">
      <c r="A76" s="84" t="s">
        <v>115</v>
      </c>
      <c r="B76" s="133">
        <v>0</v>
      </c>
      <c r="C76" s="134">
        <v>0</v>
      </c>
      <c r="D76" s="153">
        <f t="shared" si="22"/>
        <v>0</v>
      </c>
      <c r="E76" s="176"/>
      <c r="F76" s="143">
        <v>1400</v>
      </c>
      <c r="G76" s="176"/>
      <c r="H76" s="177">
        <v>1500</v>
      </c>
      <c r="I76" s="176">
        <f t="shared" si="17"/>
        <v>107.14285714285714</v>
      </c>
      <c r="J76" s="153">
        <f t="shared" si="19"/>
        <v>1500</v>
      </c>
      <c r="K76" s="176">
        <f t="shared" si="21"/>
        <v>100</v>
      </c>
    </row>
    <row r="77" spans="1:11" s="163" customFormat="1" ht="26.4" x14ac:dyDescent="0.25">
      <c r="A77" s="49" t="s">
        <v>77</v>
      </c>
      <c r="B77" s="69">
        <v>0</v>
      </c>
      <c r="C77" s="50">
        <v>0</v>
      </c>
      <c r="D77" s="166">
        <f t="shared" si="22"/>
        <v>0</v>
      </c>
      <c r="E77" s="167"/>
      <c r="F77" s="144">
        <v>1400</v>
      </c>
      <c r="G77" s="167"/>
      <c r="H77" s="149">
        <v>1500</v>
      </c>
      <c r="I77" s="167">
        <f t="shared" si="17"/>
        <v>107.14285714285714</v>
      </c>
      <c r="J77" s="154">
        <f t="shared" si="19"/>
        <v>1500</v>
      </c>
      <c r="K77" s="167">
        <f t="shared" si="21"/>
        <v>100</v>
      </c>
    </row>
    <row r="78" spans="1:11" s="175" customFormat="1" ht="26.4" x14ac:dyDescent="0.25">
      <c r="A78" s="85" t="s">
        <v>110</v>
      </c>
      <c r="B78" s="135">
        <v>0</v>
      </c>
      <c r="C78" s="136">
        <v>0</v>
      </c>
      <c r="D78" s="155">
        <f t="shared" si="22"/>
        <v>0</v>
      </c>
      <c r="E78" s="173"/>
      <c r="F78" s="145">
        <v>1400</v>
      </c>
      <c r="G78" s="173"/>
      <c r="H78" s="174">
        <v>1500</v>
      </c>
      <c r="I78" s="173">
        <f>H78/F78*100</f>
        <v>107.14285714285714</v>
      </c>
      <c r="J78" s="155">
        <f t="shared" si="19"/>
        <v>1500</v>
      </c>
      <c r="K78" s="173">
        <f t="shared" si="21"/>
        <v>100</v>
      </c>
    </row>
    <row r="79" spans="1:11" s="163" customFormat="1" ht="13.2" x14ac:dyDescent="0.25">
      <c r="A79" s="64" t="s">
        <v>62</v>
      </c>
      <c r="B79" s="69">
        <v>0</v>
      </c>
      <c r="C79" s="50">
        <v>0</v>
      </c>
      <c r="D79" s="166">
        <f t="shared" si="22"/>
        <v>0</v>
      </c>
      <c r="E79" s="167"/>
      <c r="F79" s="144">
        <v>1165</v>
      </c>
      <c r="G79" s="167"/>
      <c r="H79" s="149">
        <v>1360</v>
      </c>
      <c r="I79" s="167">
        <f t="shared" ref="I79:I83" si="23">H79/F79*100</f>
        <v>116.7381974248927</v>
      </c>
      <c r="J79" s="154">
        <f>H79</f>
        <v>1360</v>
      </c>
      <c r="K79" s="167">
        <f t="shared" si="21"/>
        <v>100</v>
      </c>
    </row>
    <row r="80" spans="1:11" s="163" customFormat="1" ht="13.2" x14ac:dyDescent="0.25">
      <c r="A80" s="65" t="s">
        <v>89</v>
      </c>
      <c r="B80" s="69">
        <v>0</v>
      </c>
      <c r="C80" s="50">
        <v>0</v>
      </c>
      <c r="D80" s="166">
        <f t="shared" si="22"/>
        <v>0</v>
      </c>
      <c r="E80" s="167"/>
      <c r="F80" s="144">
        <v>1000</v>
      </c>
      <c r="G80" s="167"/>
      <c r="H80" s="149"/>
      <c r="I80" s="167">
        <f t="shared" si="23"/>
        <v>0</v>
      </c>
      <c r="J80" s="154"/>
      <c r="K80" s="167"/>
    </row>
    <row r="81" spans="1:11" s="163" customFormat="1" ht="13.2" x14ac:dyDescent="0.25">
      <c r="A81" s="65" t="s">
        <v>90</v>
      </c>
      <c r="B81" s="69">
        <v>0</v>
      </c>
      <c r="C81" s="50">
        <v>0</v>
      </c>
      <c r="D81" s="166">
        <f t="shared" si="22"/>
        <v>0</v>
      </c>
      <c r="E81" s="167"/>
      <c r="F81" s="144">
        <v>165</v>
      </c>
      <c r="G81" s="167"/>
      <c r="H81" s="149"/>
      <c r="I81" s="167">
        <f t="shared" si="23"/>
        <v>0</v>
      </c>
      <c r="J81" s="154"/>
      <c r="K81" s="167"/>
    </row>
    <row r="82" spans="1:11" s="163" customFormat="1" ht="13.2" x14ac:dyDescent="0.25">
      <c r="A82" s="64" t="s">
        <v>64</v>
      </c>
      <c r="B82" s="69">
        <v>0</v>
      </c>
      <c r="C82" s="50">
        <v>0</v>
      </c>
      <c r="D82" s="166">
        <f t="shared" si="22"/>
        <v>0</v>
      </c>
      <c r="E82" s="167"/>
      <c r="F82" s="144">
        <v>235</v>
      </c>
      <c r="G82" s="167"/>
      <c r="H82" s="149">
        <v>140</v>
      </c>
      <c r="I82" s="167">
        <f t="shared" si="23"/>
        <v>59.574468085106382</v>
      </c>
      <c r="J82" s="154">
        <f t="shared" ref="J82" si="24">H82</f>
        <v>140</v>
      </c>
      <c r="K82" s="167">
        <f t="shared" si="21"/>
        <v>100</v>
      </c>
    </row>
    <row r="83" spans="1:11" s="163" customFormat="1" ht="13.2" x14ac:dyDescent="0.25">
      <c r="A83" s="65" t="s">
        <v>99</v>
      </c>
      <c r="B83" s="69">
        <v>0</v>
      </c>
      <c r="C83" s="50">
        <v>0</v>
      </c>
      <c r="D83" s="166">
        <f t="shared" si="22"/>
        <v>0</v>
      </c>
      <c r="E83" s="167"/>
      <c r="F83" s="144">
        <v>235</v>
      </c>
      <c r="G83" s="167"/>
      <c r="H83" s="149">
        <v>140</v>
      </c>
      <c r="I83" s="167">
        <f t="shared" si="23"/>
        <v>59.574468085106382</v>
      </c>
      <c r="J83" s="154">
        <f>H83</f>
        <v>140</v>
      </c>
      <c r="K83" s="167">
        <f t="shared" si="21"/>
        <v>100</v>
      </c>
    </row>
    <row r="90" spans="1:11" x14ac:dyDescent="0.2">
      <c r="A90" s="91" t="s">
        <v>125</v>
      </c>
    </row>
  </sheetData>
  <pageMargins left="0.7" right="0.7" top="0.75" bottom="0.75" header="0.3" footer="0.3"/>
  <pageSetup paperSize="9" scale="7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K91"/>
  <sheetViews>
    <sheetView workbookViewId="0">
      <selection activeCell="H78" sqref="H78"/>
    </sheetView>
  </sheetViews>
  <sheetFormatPr defaultRowHeight="11.4" x14ac:dyDescent="0.2"/>
  <cols>
    <col min="1" max="1" width="50.44140625" style="56" customWidth="1"/>
    <col min="2" max="2" width="19.88671875" style="108" customWidth="1"/>
    <col min="3" max="3" width="19.44140625" style="79" customWidth="1"/>
    <col min="4" max="4" width="18.88671875" style="79" customWidth="1"/>
    <col min="5" max="5" width="15" style="72" customWidth="1"/>
    <col min="6" max="6" width="17.33203125" style="102" customWidth="1"/>
    <col min="7" max="7" width="15.77734375" style="111" customWidth="1"/>
    <col min="8" max="8" width="19.44140625" style="108" customWidth="1"/>
    <col min="9" max="9" width="16.21875" style="111" customWidth="1"/>
    <col min="10" max="10" width="18.6640625" style="108" customWidth="1"/>
    <col min="11" max="11" width="20" style="72" customWidth="1"/>
    <col min="12" max="257" width="9.109375" style="56"/>
    <col min="258" max="258" width="50.44140625" style="56" customWidth="1"/>
    <col min="259" max="259" width="30.6640625" style="56" customWidth="1"/>
    <col min="260" max="260" width="20.44140625" style="56" customWidth="1"/>
    <col min="261" max="261" width="15" style="56" customWidth="1"/>
    <col min="262" max="262" width="20.44140625" style="56" customWidth="1"/>
    <col min="263" max="263" width="23" style="56" customWidth="1"/>
    <col min="264" max="264" width="28.6640625" style="56" customWidth="1"/>
    <col min="265" max="265" width="23" style="56" customWidth="1"/>
    <col min="266" max="266" width="28.6640625" style="56" customWidth="1"/>
    <col min="267" max="267" width="24" style="56" customWidth="1"/>
    <col min="268" max="513" width="9.109375" style="56"/>
    <col min="514" max="514" width="50.44140625" style="56" customWidth="1"/>
    <col min="515" max="515" width="30.6640625" style="56" customWidth="1"/>
    <col min="516" max="516" width="20.44140625" style="56" customWidth="1"/>
    <col min="517" max="517" width="15" style="56" customWidth="1"/>
    <col min="518" max="518" width="20.44140625" style="56" customWidth="1"/>
    <col min="519" max="519" width="23" style="56" customWidth="1"/>
    <col min="520" max="520" width="28.6640625" style="56" customWidth="1"/>
    <col min="521" max="521" width="23" style="56" customWidth="1"/>
    <col min="522" max="522" width="28.6640625" style="56" customWidth="1"/>
    <col min="523" max="523" width="24" style="56" customWidth="1"/>
    <col min="524" max="769" width="9.109375" style="56"/>
    <col min="770" max="770" width="50.44140625" style="56" customWidth="1"/>
    <col min="771" max="771" width="30.6640625" style="56" customWidth="1"/>
    <col min="772" max="772" width="20.44140625" style="56" customWidth="1"/>
    <col min="773" max="773" width="15" style="56" customWidth="1"/>
    <col min="774" max="774" width="20.44140625" style="56" customWidth="1"/>
    <col min="775" max="775" width="23" style="56" customWidth="1"/>
    <col min="776" max="776" width="28.6640625" style="56" customWidth="1"/>
    <col min="777" max="777" width="23" style="56" customWidth="1"/>
    <col min="778" max="778" width="28.6640625" style="56" customWidth="1"/>
    <col min="779" max="779" width="24" style="56" customWidth="1"/>
    <col min="780" max="1025" width="9.109375" style="56"/>
    <col min="1026" max="1026" width="50.44140625" style="56" customWidth="1"/>
    <col min="1027" max="1027" width="30.6640625" style="56" customWidth="1"/>
    <col min="1028" max="1028" width="20.44140625" style="56" customWidth="1"/>
    <col min="1029" max="1029" width="15" style="56" customWidth="1"/>
    <col min="1030" max="1030" width="20.44140625" style="56" customWidth="1"/>
    <col min="1031" max="1031" width="23" style="56" customWidth="1"/>
    <col min="1032" max="1032" width="28.6640625" style="56" customWidth="1"/>
    <col min="1033" max="1033" width="23" style="56" customWidth="1"/>
    <col min="1034" max="1034" width="28.6640625" style="56" customWidth="1"/>
    <col min="1035" max="1035" width="24" style="56" customWidth="1"/>
    <col min="1036" max="1281" width="9.109375" style="56"/>
    <col min="1282" max="1282" width="50.44140625" style="56" customWidth="1"/>
    <col min="1283" max="1283" width="30.6640625" style="56" customWidth="1"/>
    <col min="1284" max="1284" width="20.44140625" style="56" customWidth="1"/>
    <col min="1285" max="1285" width="15" style="56" customWidth="1"/>
    <col min="1286" max="1286" width="20.44140625" style="56" customWidth="1"/>
    <col min="1287" max="1287" width="23" style="56" customWidth="1"/>
    <col min="1288" max="1288" width="28.6640625" style="56" customWidth="1"/>
    <col min="1289" max="1289" width="23" style="56" customWidth="1"/>
    <col min="1290" max="1290" width="28.6640625" style="56" customWidth="1"/>
    <col min="1291" max="1291" width="24" style="56" customWidth="1"/>
    <col min="1292" max="1537" width="9.109375" style="56"/>
    <col min="1538" max="1538" width="50.44140625" style="56" customWidth="1"/>
    <col min="1539" max="1539" width="30.6640625" style="56" customWidth="1"/>
    <col min="1540" max="1540" width="20.44140625" style="56" customWidth="1"/>
    <col min="1541" max="1541" width="15" style="56" customWidth="1"/>
    <col min="1542" max="1542" width="20.44140625" style="56" customWidth="1"/>
    <col min="1543" max="1543" width="23" style="56" customWidth="1"/>
    <col min="1544" max="1544" width="28.6640625" style="56" customWidth="1"/>
    <col min="1545" max="1545" width="23" style="56" customWidth="1"/>
    <col min="1546" max="1546" width="28.6640625" style="56" customWidth="1"/>
    <col min="1547" max="1547" width="24" style="56" customWidth="1"/>
    <col min="1548" max="1793" width="9.109375" style="56"/>
    <col min="1794" max="1794" width="50.44140625" style="56" customWidth="1"/>
    <col min="1795" max="1795" width="30.6640625" style="56" customWidth="1"/>
    <col min="1796" max="1796" width="20.44140625" style="56" customWidth="1"/>
    <col min="1797" max="1797" width="15" style="56" customWidth="1"/>
    <col min="1798" max="1798" width="20.44140625" style="56" customWidth="1"/>
    <col min="1799" max="1799" width="23" style="56" customWidth="1"/>
    <col min="1800" max="1800" width="28.6640625" style="56" customWidth="1"/>
    <col min="1801" max="1801" width="23" style="56" customWidth="1"/>
    <col min="1802" max="1802" width="28.6640625" style="56" customWidth="1"/>
    <col min="1803" max="1803" width="24" style="56" customWidth="1"/>
    <col min="1804" max="2049" width="9.109375" style="56"/>
    <col min="2050" max="2050" width="50.44140625" style="56" customWidth="1"/>
    <col min="2051" max="2051" width="30.6640625" style="56" customWidth="1"/>
    <col min="2052" max="2052" width="20.44140625" style="56" customWidth="1"/>
    <col min="2053" max="2053" width="15" style="56" customWidth="1"/>
    <col min="2054" max="2054" width="20.44140625" style="56" customWidth="1"/>
    <col min="2055" max="2055" width="23" style="56" customWidth="1"/>
    <col min="2056" max="2056" width="28.6640625" style="56" customWidth="1"/>
    <col min="2057" max="2057" width="23" style="56" customWidth="1"/>
    <col min="2058" max="2058" width="28.6640625" style="56" customWidth="1"/>
    <col min="2059" max="2059" width="24" style="56" customWidth="1"/>
    <col min="2060" max="2305" width="9.109375" style="56"/>
    <col min="2306" max="2306" width="50.44140625" style="56" customWidth="1"/>
    <col min="2307" max="2307" width="30.6640625" style="56" customWidth="1"/>
    <col min="2308" max="2308" width="20.44140625" style="56" customWidth="1"/>
    <col min="2309" max="2309" width="15" style="56" customWidth="1"/>
    <col min="2310" max="2310" width="20.44140625" style="56" customWidth="1"/>
    <col min="2311" max="2311" width="23" style="56" customWidth="1"/>
    <col min="2312" max="2312" width="28.6640625" style="56" customWidth="1"/>
    <col min="2313" max="2313" width="23" style="56" customWidth="1"/>
    <col min="2314" max="2314" width="28.6640625" style="56" customWidth="1"/>
    <col min="2315" max="2315" width="24" style="56" customWidth="1"/>
    <col min="2316" max="2561" width="9.109375" style="56"/>
    <col min="2562" max="2562" width="50.44140625" style="56" customWidth="1"/>
    <col min="2563" max="2563" width="30.6640625" style="56" customWidth="1"/>
    <col min="2564" max="2564" width="20.44140625" style="56" customWidth="1"/>
    <col min="2565" max="2565" width="15" style="56" customWidth="1"/>
    <col min="2566" max="2566" width="20.44140625" style="56" customWidth="1"/>
    <col min="2567" max="2567" width="23" style="56" customWidth="1"/>
    <col min="2568" max="2568" width="28.6640625" style="56" customWidth="1"/>
    <col min="2569" max="2569" width="23" style="56" customWidth="1"/>
    <col min="2570" max="2570" width="28.6640625" style="56" customWidth="1"/>
    <col min="2571" max="2571" width="24" style="56" customWidth="1"/>
    <col min="2572" max="2817" width="9.109375" style="56"/>
    <col min="2818" max="2818" width="50.44140625" style="56" customWidth="1"/>
    <col min="2819" max="2819" width="30.6640625" style="56" customWidth="1"/>
    <col min="2820" max="2820" width="20.44140625" style="56" customWidth="1"/>
    <col min="2821" max="2821" width="15" style="56" customWidth="1"/>
    <col min="2822" max="2822" width="20.44140625" style="56" customWidth="1"/>
    <col min="2823" max="2823" width="23" style="56" customWidth="1"/>
    <col min="2824" max="2824" width="28.6640625" style="56" customWidth="1"/>
    <col min="2825" max="2825" width="23" style="56" customWidth="1"/>
    <col min="2826" max="2826" width="28.6640625" style="56" customWidth="1"/>
    <col min="2827" max="2827" width="24" style="56" customWidth="1"/>
    <col min="2828" max="3073" width="9.109375" style="56"/>
    <col min="3074" max="3074" width="50.44140625" style="56" customWidth="1"/>
    <col min="3075" max="3075" width="30.6640625" style="56" customWidth="1"/>
    <col min="3076" max="3076" width="20.44140625" style="56" customWidth="1"/>
    <col min="3077" max="3077" width="15" style="56" customWidth="1"/>
    <col min="3078" max="3078" width="20.44140625" style="56" customWidth="1"/>
    <col min="3079" max="3079" width="23" style="56" customWidth="1"/>
    <col min="3080" max="3080" width="28.6640625" style="56" customWidth="1"/>
    <col min="3081" max="3081" width="23" style="56" customWidth="1"/>
    <col min="3082" max="3082" width="28.6640625" style="56" customWidth="1"/>
    <col min="3083" max="3083" width="24" style="56" customWidth="1"/>
    <col min="3084" max="3329" width="9.109375" style="56"/>
    <col min="3330" max="3330" width="50.44140625" style="56" customWidth="1"/>
    <col min="3331" max="3331" width="30.6640625" style="56" customWidth="1"/>
    <col min="3332" max="3332" width="20.44140625" style="56" customWidth="1"/>
    <col min="3333" max="3333" width="15" style="56" customWidth="1"/>
    <col min="3334" max="3334" width="20.44140625" style="56" customWidth="1"/>
    <col min="3335" max="3335" width="23" style="56" customWidth="1"/>
    <col min="3336" max="3336" width="28.6640625" style="56" customWidth="1"/>
    <col min="3337" max="3337" width="23" style="56" customWidth="1"/>
    <col min="3338" max="3338" width="28.6640625" style="56" customWidth="1"/>
    <col min="3339" max="3339" width="24" style="56" customWidth="1"/>
    <col min="3340" max="3585" width="9.109375" style="56"/>
    <col min="3586" max="3586" width="50.44140625" style="56" customWidth="1"/>
    <col min="3587" max="3587" width="30.6640625" style="56" customWidth="1"/>
    <col min="3588" max="3588" width="20.44140625" style="56" customWidth="1"/>
    <col min="3589" max="3589" width="15" style="56" customWidth="1"/>
    <col min="3590" max="3590" width="20.44140625" style="56" customWidth="1"/>
    <col min="3591" max="3591" width="23" style="56" customWidth="1"/>
    <col min="3592" max="3592" width="28.6640625" style="56" customWidth="1"/>
    <col min="3593" max="3593" width="23" style="56" customWidth="1"/>
    <col min="3594" max="3594" width="28.6640625" style="56" customWidth="1"/>
    <col min="3595" max="3595" width="24" style="56" customWidth="1"/>
    <col min="3596" max="3841" width="9.109375" style="56"/>
    <col min="3842" max="3842" width="50.44140625" style="56" customWidth="1"/>
    <col min="3843" max="3843" width="30.6640625" style="56" customWidth="1"/>
    <col min="3844" max="3844" width="20.44140625" style="56" customWidth="1"/>
    <col min="3845" max="3845" width="15" style="56" customWidth="1"/>
    <col min="3846" max="3846" width="20.44140625" style="56" customWidth="1"/>
    <col min="3847" max="3847" width="23" style="56" customWidth="1"/>
    <col min="3848" max="3848" width="28.6640625" style="56" customWidth="1"/>
    <col min="3849" max="3849" width="23" style="56" customWidth="1"/>
    <col min="3850" max="3850" width="28.6640625" style="56" customWidth="1"/>
    <col min="3851" max="3851" width="24" style="56" customWidth="1"/>
    <col min="3852" max="4097" width="9.109375" style="56"/>
    <col min="4098" max="4098" width="50.44140625" style="56" customWidth="1"/>
    <col min="4099" max="4099" width="30.6640625" style="56" customWidth="1"/>
    <col min="4100" max="4100" width="20.44140625" style="56" customWidth="1"/>
    <col min="4101" max="4101" width="15" style="56" customWidth="1"/>
    <col min="4102" max="4102" width="20.44140625" style="56" customWidth="1"/>
    <col min="4103" max="4103" width="23" style="56" customWidth="1"/>
    <col min="4104" max="4104" width="28.6640625" style="56" customWidth="1"/>
    <col min="4105" max="4105" width="23" style="56" customWidth="1"/>
    <col min="4106" max="4106" width="28.6640625" style="56" customWidth="1"/>
    <col min="4107" max="4107" width="24" style="56" customWidth="1"/>
    <col min="4108" max="4353" width="9.109375" style="56"/>
    <col min="4354" max="4354" width="50.44140625" style="56" customWidth="1"/>
    <col min="4355" max="4355" width="30.6640625" style="56" customWidth="1"/>
    <col min="4356" max="4356" width="20.44140625" style="56" customWidth="1"/>
    <col min="4357" max="4357" width="15" style="56" customWidth="1"/>
    <col min="4358" max="4358" width="20.44140625" style="56" customWidth="1"/>
    <col min="4359" max="4359" width="23" style="56" customWidth="1"/>
    <col min="4360" max="4360" width="28.6640625" style="56" customWidth="1"/>
    <col min="4361" max="4361" width="23" style="56" customWidth="1"/>
    <col min="4362" max="4362" width="28.6640625" style="56" customWidth="1"/>
    <col min="4363" max="4363" width="24" style="56" customWidth="1"/>
    <col min="4364" max="4609" width="9.109375" style="56"/>
    <col min="4610" max="4610" width="50.44140625" style="56" customWidth="1"/>
    <col min="4611" max="4611" width="30.6640625" style="56" customWidth="1"/>
    <col min="4612" max="4612" width="20.44140625" style="56" customWidth="1"/>
    <col min="4613" max="4613" width="15" style="56" customWidth="1"/>
    <col min="4614" max="4614" width="20.44140625" style="56" customWidth="1"/>
    <col min="4615" max="4615" width="23" style="56" customWidth="1"/>
    <col min="4616" max="4616" width="28.6640625" style="56" customWidth="1"/>
    <col min="4617" max="4617" width="23" style="56" customWidth="1"/>
    <col min="4618" max="4618" width="28.6640625" style="56" customWidth="1"/>
    <col min="4619" max="4619" width="24" style="56" customWidth="1"/>
    <col min="4620" max="4865" width="9.109375" style="56"/>
    <col min="4866" max="4866" width="50.44140625" style="56" customWidth="1"/>
    <col min="4867" max="4867" width="30.6640625" style="56" customWidth="1"/>
    <col min="4868" max="4868" width="20.44140625" style="56" customWidth="1"/>
    <col min="4869" max="4869" width="15" style="56" customWidth="1"/>
    <col min="4870" max="4870" width="20.44140625" style="56" customWidth="1"/>
    <col min="4871" max="4871" width="23" style="56" customWidth="1"/>
    <col min="4872" max="4872" width="28.6640625" style="56" customWidth="1"/>
    <col min="4873" max="4873" width="23" style="56" customWidth="1"/>
    <col min="4874" max="4874" width="28.6640625" style="56" customWidth="1"/>
    <col min="4875" max="4875" width="24" style="56" customWidth="1"/>
    <col min="4876" max="5121" width="9.109375" style="56"/>
    <col min="5122" max="5122" width="50.44140625" style="56" customWidth="1"/>
    <col min="5123" max="5123" width="30.6640625" style="56" customWidth="1"/>
    <col min="5124" max="5124" width="20.44140625" style="56" customWidth="1"/>
    <col min="5125" max="5125" width="15" style="56" customWidth="1"/>
    <col min="5126" max="5126" width="20.44140625" style="56" customWidth="1"/>
    <col min="5127" max="5127" width="23" style="56" customWidth="1"/>
    <col min="5128" max="5128" width="28.6640625" style="56" customWidth="1"/>
    <col min="5129" max="5129" width="23" style="56" customWidth="1"/>
    <col min="5130" max="5130" width="28.6640625" style="56" customWidth="1"/>
    <col min="5131" max="5131" width="24" style="56" customWidth="1"/>
    <col min="5132" max="5377" width="9.109375" style="56"/>
    <col min="5378" max="5378" width="50.44140625" style="56" customWidth="1"/>
    <col min="5379" max="5379" width="30.6640625" style="56" customWidth="1"/>
    <col min="5380" max="5380" width="20.44140625" style="56" customWidth="1"/>
    <col min="5381" max="5381" width="15" style="56" customWidth="1"/>
    <col min="5382" max="5382" width="20.44140625" style="56" customWidth="1"/>
    <col min="5383" max="5383" width="23" style="56" customWidth="1"/>
    <col min="5384" max="5384" width="28.6640625" style="56" customWidth="1"/>
    <col min="5385" max="5385" width="23" style="56" customWidth="1"/>
    <col min="5386" max="5386" width="28.6640625" style="56" customWidth="1"/>
    <col min="5387" max="5387" width="24" style="56" customWidth="1"/>
    <col min="5388" max="5633" width="9.109375" style="56"/>
    <col min="5634" max="5634" width="50.44140625" style="56" customWidth="1"/>
    <col min="5635" max="5635" width="30.6640625" style="56" customWidth="1"/>
    <col min="5636" max="5636" width="20.44140625" style="56" customWidth="1"/>
    <col min="5637" max="5637" width="15" style="56" customWidth="1"/>
    <col min="5638" max="5638" width="20.44140625" style="56" customWidth="1"/>
    <col min="5639" max="5639" width="23" style="56" customWidth="1"/>
    <col min="5640" max="5640" width="28.6640625" style="56" customWidth="1"/>
    <col min="5641" max="5641" width="23" style="56" customWidth="1"/>
    <col min="5642" max="5642" width="28.6640625" style="56" customWidth="1"/>
    <col min="5643" max="5643" width="24" style="56" customWidth="1"/>
    <col min="5644" max="5889" width="9.109375" style="56"/>
    <col min="5890" max="5890" width="50.44140625" style="56" customWidth="1"/>
    <col min="5891" max="5891" width="30.6640625" style="56" customWidth="1"/>
    <col min="5892" max="5892" width="20.44140625" style="56" customWidth="1"/>
    <col min="5893" max="5893" width="15" style="56" customWidth="1"/>
    <col min="5894" max="5894" width="20.44140625" style="56" customWidth="1"/>
    <col min="5895" max="5895" width="23" style="56" customWidth="1"/>
    <col min="5896" max="5896" width="28.6640625" style="56" customWidth="1"/>
    <col min="5897" max="5897" width="23" style="56" customWidth="1"/>
    <col min="5898" max="5898" width="28.6640625" style="56" customWidth="1"/>
    <col min="5899" max="5899" width="24" style="56" customWidth="1"/>
    <col min="5900" max="6145" width="9.109375" style="56"/>
    <col min="6146" max="6146" width="50.44140625" style="56" customWidth="1"/>
    <col min="6147" max="6147" width="30.6640625" style="56" customWidth="1"/>
    <col min="6148" max="6148" width="20.44140625" style="56" customWidth="1"/>
    <col min="6149" max="6149" width="15" style="56" customWidth="1"/>
    <col min="6150" max="6150" width="20.44140625" style="56" customWidth="1"/>
    <col min="6151" max="6151" width="23" style="56" customWidth="1"/>
    <col min="6152" max="6152" width="28.6640625" style="56" customWidth="1"/>
    <col min="6153" max="6153" width="23" style="56" customWidth="1"/>
    <col min="6154" max="6154" width="28.6640625" style="56" customWidth="1"/>
    <col min="6155" max="6155" width="24" style="56" customWidth="1"/>
    <col min="6156" max="6401" width="9.109375" style="56"/>
    <col min="6402" max="6402" width="50.44140625" style="56" customWidth="1"/>
    <col min="6403" max="6403" width="30.6640625" style="56" customWidth="1"/>
    <col min="6404" max="6404" width="20.44140625" style="56" customWidth="1"/>
    <col min="6405" max="6405" width="15" style="56" customWidth="1"/>
    <col min="6406" max="6406" width="20.44140625" style="56" customWidth="1"/>
    <col min="6407" max="6407" width="23" style="56" customWidth="1"/>
    <col min="6408" max="6408" width="28.6640625" style="56" customWidth="1"/>
    <col min="6409" max="6409" width="23" style="56" customWidth="1"/>
    <col min="6410" max="6410" width="28.6640625" style="56" customWidth="1"/>
    <col min="6411" max="6411" width="24" style="56" customWidth="1"/>
    <col min="6412" max="6657" width="9.109375" style="56"/>
    <col min="6658" max="6658" width="50.44140625" style="56" customWidth="1"/>
    <col min="6659" max="6659" width="30.6640625" style="56" customWidth="1"/>
    <col min="6660" max="6660" width="20.44140625" style="56" customWidth="1"/>
    <col min="6661" max="6661" width="15" style="56" customWidth="1"/>
    <col min="6662" max="6662" width="20.44140625" style="56" customWidth="1"/>
    <col min="6663" max="6663" width="23" style="56" customWidth="1"/>
    <col min="6664" max="6664" width="28.6640625" style="56" customWidth="1"/>
    <col min="6665" max="6665" width="23" style="56" customWidth="1"/>
    <col min="6666" max="6666" width="28.6640625" style="56" customWidth="1"/>
    <col min="6667" max="6667" width="24" style="56" customWidth="1"/>
    <col min="6668" max="6913" width="9.109375" style="56"/>
    <col min="6914" max="6914" width="50.44140625" style="56" customWidth="1"/>
    <col min="6915" max="6915" width="30.6640625" style="56" customWidth="1"/>
    <col min="6916" max="6916" width="20.44140625" style="56" customWidth="1"/>
    <col min="6917" max="6917" width="15" style="56" customWidth="1"/>
    <col min="6918" max="6918" width="20.44140625" style="56" customWidth="1"/>
    <col min="6919" max="6919" width="23" style="56" customWidth="1"/>
    <col min="6920" max="6920" width="28.6640625" style="56" customWidth="1"/>
    <col min="6921" max="6921" width="23" style="56" customWidth="1"/>
    <col min="6922" max="6922" width="28.6640625" style="56" customWidth="1"/>
    <col min="6923" max="6923" width="24" style="56" customWidth="1"/>
    <col min="6924" max="7169" width="9.109375" style="56"/>
    <col min="7170" max="7170" width="50.44140625" style="56" customWidth="1"/>
    <col min="7171" max="7171" width="30.6640625" style="56" customWidth="1"/>
    <col min="7172" max="7172" width="20.44140625" style="56" customWidth="1"/>
    <col min="7173" max="7173" width="15" style="56" customWidth="1"/>
    <col min="7174" max="7174" width="20.44140625" style="56" customWidth="1"/>
    <col min="7175" max="7175" width="23" style="56" customWidth="1"/>
    <col min="7176" max="7176" width="28.6640625" style="56" customWidth="1"/>
    <col min="7177" max="7177" width="23" style="56" customWidth="1"/>
    <col min="7178" max="7178" width="28.6640625" style="56" customWidth="1"/>
    <col min="7179" max="7179" width="24" style="56" customWidth="1"/>
    <col min="7180" max="7425" width="9.109375" style="56"/>
    <col min="7426" max="7426" width="50.44140625" style="56" customWidth="1"/>
    <col min="7427" max="7427" width="30.6640625" style="56" customWidth="1"/>
    <col min="7428" max="7428" width="20.44140625" style="56" customWidth="1"/>
    <col min="7429" max="7429" width="15" style="56" customWidth="1"/>
    <col min="7430" max="7430" width="20.44140625" style="56" customWidth="1"/>
    <col min="7431" max="7431" width="23" style="56" customWidth="1"/>
    <col min="7432" max="7432" width="28.6640625" style="56" customWidth="1"/>
    <col min="7433" max="7433" width="23" style="56" customWidth="1"/>
    <col min="7434" max="7434" width="28.6640625" style="56" customWidth="1"/>
    <col min="7435" max="7435" width="24" style="56" customWidth="1"/>
    <col min="7436" max="7681" width="9.109375" style="56"/>
    <col min="7682" max="7682" width="50.44140625" style="56" customWidth="1"/>
    <col min="7683" max="7683" width="30.6640625" style="56" customWidth="1"/>
    <col min="7684" max="7684" width="20.44140625" style="56" customWidth="1"/>
    <col min="7685" max="7685" width="15" style="56" customWidth="1"/>
    <col min="7686" max="7686" width="20.44140625" style="56" customWidth="1"/>
    <col min="7687" max="7687" width="23" style="56" customWidth="1"/>
    <col min="7688" max="7688" width="28.6640625" style="56" customWidth="1"/>
    <col min="7689" max="7689" width="23" style="56" customWidth="1"/>
    <col min="7690" max="7690" width="28.6640625" style="56" customWidth="1"/>
    <col min="7691" max="7691" width="24" style="56" customWidth="1"/>
    <col min="7692" max="7937" width="9.109375" style="56"/>
    <col min="7938" max="7938" width="50.44140625" style="56" customWidth="1"/>
    <col min="7939" max="7939" width="30.6640625" style="56" customWidth="1"/>
    <col min="7940" max="7940" width="20.44140625" style="56" customWidth="1"/>
    <col min="7941" max="7941" width="15" style="56" customWidth="1"/>
    <col min="7942" max="7942" width="20.44140625" style="56" customWidth="1"/>
    <col min="7943" max="7943" width="23" style="56" customWidth="1"/>
    <col min="7944" max="7944" width="28.6640625" style="56" customWidth="1"/>
    <col min="7945" max="7945" width="23" style="56" customWidth="1"/>
    <col min="7946" max="7946" width="28.6640625" style="56" customWidth="1"/>
    <col min="7947" max="7947" width="24" style="56" customWidth="1"/>
    <col min="7948" max="8193" width="9.109375" style="56"/>
    <col min="8194" max="8194" width="50.44140625" style="56" customWidth="1"/>
    <col min="8195" max="8195" width="30.6640625" style="56" customWidth="1"/>
    <col min="8196" max="8196" width="20.44140625" style="56" customWidth="1"/>
    <col min="8197" max="8197" width="15" style="56" customWidth="1"/>
    <col min="8198" max="8198" width="20.44140625" style="56" customWidth="1"/>
    <col min="8199" max="8199" width="23" style="56" customWidth="1"/>
    <col min="8200" max="8200" width="28.6640625" style="56" customWidth="1"/>
    <col min="8201" max="8201" width="23" style="56" customWidth="1"/>
    <col min="8202" max="8202" width="28.6640625" style="56" customWidth="1"/>
    <col min="8203" max="8203" width="24" style="56" customWidth="1"/>
    <col min="8204" max="8449" width="9.109375" style="56"/>
    <col min="8450" max="8450" width="50.44140625" style="56" customWidth="1"/>
    <col min="8451" max="8451" width="30.6640625" style="56" customWidth="1"/>
    <col min="8452" max="8452" width="20.44140625" style="56" customWidth="1"/>
    <col min="8453" max="8453" width="15" style="56" customWidth="1"/>
    <col min="8454" max="8454" width="20.44140625" style="56" customWidth="1"/>
    <col min="8455" max="8455" width="23" style="56" customWidth="1"/>
    <col min="8456" max="8456" width="28.6640625" style="56" customWidth="1"/>
    <col min="8457" max="8457" width="23" style="56" customWidth="1"/>
    <col min="8458" max="8458" width="28.6640625" style="56" customWidth="1"/>
    <col min="8459" max="8459" width="24" style="56" customWidth="1"/>
    <col min="8460" max="8705" width="9.109375" style="56"/>
    <col min="8706" max="8706" width="50.44140625" style="56" customWidth="1"/>
    <col min="8707" max="8707" width="30.6640625" style="56" customWidth="1"/>
    <col min="8708" max="8708" width="20.44140625" style="56" customWidth="1"/>
    <col min="8709" max="8709" width="15" style="56" customWidth="1"/>
    <col min="8710" max="8710" width="20.44140625" style="56" customWidth="1"/>
    <col min="8711" max="8711" width="23" style="56" customWidth="1"/>
    <col min="8712" max="8712" width="28.6640625" style="56" customWidth="1"/>
    <col min="8713" max="8713" width="23" style="56" customWidth="1"/>
    <col min="8714" max="8714" width="28.6640625" style="56" customWidth="1"/>
    <col min="8715" max="8715" width="24" style="56" customWidth="1"/>
    <col min="8716" max="8961" width="9.109375" style="56"/>
    <col min="8962" max="8962" width="50.44140625" style="56" customWidth="1"/>
    <col min="8963" max="8963" width="30.6640625" style="56" customWidth="1"/>
    <col min="8964" max="8964" width="20.44140625" style="56" customWidth="1"/>
    <col min="8965" max="8965" width="15" style="56" customWidth="1"/>
    <col min="8966" max="8966" width="20.44140625" style="56" customWidth="1"/>
    <col min="8967" max="8967" width="23" style="56" customWidth="1"/>
    <col min="8968" max="8968" width="28.6640625" style="56" customWidth="1"/>
    <col min="8969" max="8969" width="23" style="56" customWidth="1"/>
    <col min="8970" max="8970" width="28.6640625" style="56" customWidth="1"/>
    <col min="8971" max="8971" width="24" style="56" customWidth="1"/>
    <col min="8972" max="9217" width="9.109375" style="56"/>
    <col min="9218" max="9218" width="50.44140625" style="56" customWidth="1"/>
    <col min="9219" max="9219" width="30.6640625" style="56" customWidth="1"/>
    <col min="9220" max="9220" width="20.44140625" style="56" customWidth="1"/>
    <col min="9221" max="9221" width="15" style="56" customWidth="1"/>
    <col min="9222" max="9222" width="20.44140625" style="56" customWidth="1"/>
    <col min="9223" max="9223" width="23" style="56" customWidth="1"/>
    <col min="9224" max="9224" width="28.6640625" style="56" customWidth="1"/>
    <col min="9225" max="9225" width="23" style="56" customWidth="1"/>
    <col min="9226" max="9226" width="28.6640625" style="56" customWidth="1"/>
    <col min="9227" max="9227" width="24" style="56" customWidth="1"/>
    <col min="9228" max="9473" width="9.109375" style="56"/>
    <col min="9474" max="9474" width="50.44140625" style="56" customWidth="1"/>
    <col min="9475" max="9475" width="30.6640625" style="56" customWidth="1"/>
    <col min="9476" max="9476" width="20.44140625" style="56" customWidth="1"/>
    <col min="9477" max="9477" width="15" style="56" customWidth="1"/>
    <col min="9478" max="9478" width="20.44140625" style="56" customWidth="1"/>
    <col min="9479" max="9479" width="23" style="56" customWidth="1"/>
    <col min="9480" max="9480" width="28.6640625" style="56" customWidth="1"/>
    <col min="9481" max="9481" width="23" style="56" customWidth="1"/>
    <col min="9482" max="9482" width="28.6640625" style="56" customWidth="1"/>
    <col min="9483" max="9483" width="24" style="56" customWidth="1"/>
    <col min="9484" max="9729" width="9.109375" style="56"/>
    <col min="9730" max="9730" width="50.44140625" style="56" customWidth="1"/>
    <col min="9731" max="9731" width="30.6640625" style="56" customWidth="1"/>
    <col min="9732" max="9732" width="20.44140625" style="56" customWidth="1"/>
    <col min="9733" max="9733" width="15" style="56" customWidth="1"/>
    <col min="9734" max="9734" width="20.44140625" style="56" customWidth="1"/>
    <col min="9735" max="9735" width="23" style="56" customWidth="1"/>
    <col min="9736" max="9736" width="28.6640625" style="56" customWidth="1"/>
    <col min="9737" max="9737" width="23" style="56" customWidth="1"/>
    <col min="9738" max="9738" width="28.6640625" style="56" customWidth="1"/>
    <col min="9739" max="9739" width="24" style="56" customWidth="1"/>
    <col min="9740" max="9985" width="9.109375" style="56"/>
    <col min="9986" max="9986" width="50.44140625" style="56" customWidth="1"/>
    <col min="9987" max="9987" width="30.6640625" style="56" customWidth="1"/>
    <col min="9988" max="9988" width="20.44140625" style="56" customWidth="1"/>
    <col min="9989" max="9989" width="15" style="56" customWidth="1"/>
    <col min="9990" max="9990" width="20.44140625" style="56" customWidth="1"/>
    <col min="9991" max="9991" width="23" style="56" customWidth="1"/>
    <col min="9992" max="9992" width="28.6640625" style="56" customWidth="1"/>
    <col min="9993" max="9993" width="23" style="56" customWidth="1"/>
    <col min="9994" max="9994" width="28.6640625" style="56" customWidth="1"/>
    <col min="9995" max="9995" width="24" style="56" customWidth="1"/>
    <col min="9996" max="10241" width="9.109375" style="56"/>
    <col min="10242" max="10242" width="50.44140625" style="56" customWidth="1"/>
    <col min="10243" max="10243" width="30.6640625" style="56" customWidth="1"/>
    <col min="10244" max="10244" width="20.44140625" style="56" customWidth="1"/>
    <col min="10245" max="10245" width="15" style="56" customWidth="1"/>
    <col min="10246" max="10246" width="20.44140625" style="56" customWidth="1"/>
    <col min="10247" max="10247" width="23" style="56" customWidth="1"/>
    <col min="10248" max="10248" width="28.6640625" style="56" customWidth="1"/>
    <col min="10249" max="10249" width="23" style="56" customWidth="1"/>
    <col min="10250" max="10250" width="28.6640625" style="56" customWidth="1"/>
    <col min="10251" max="10251" width="24" style="56" customWidth="1"/>
    <col min="10252" max="10497" width="9.109375" style="56"/>
    <col min="10498" max="10498" width="50.44140625" style="56" customWidth="1"/>
    <col min="10499" max="10499" width="30.6640625" style="56" customWidth="1"/>
    <col min="10500" max="10500" width="20.44140625" style="56" customWidth="1"/>
    <col min="10501" max="10501" width="15" style="56" customWidth="1"/>
    <col min="10502" max="10502" width="20.44140625" style="56" customWidth="1"/>
    <col min="10503" max="10503" width="23" style="56" customWidth="1"/>
    <col min="10504" max="10504" width="28.6640625" style="56" customWidth="1"/>
    <col min="10505" max="10505" width="23" style="56" customWidth="1"/>
    <col min="10506" max="10506" width="28.6640625" style="56" customWidth="1"/>
    <col min="10507" max="10507" width="24" style="56" customWidth="1"/>
    <col min="10508" max="10753" width="9.109375" style="56"/>
    <col min="10754" max="10754" width="50.44140625" style="56" customWidth="1"/>
    <col min="10755" max="10755" width="30.6640625" style="56" customWidth="1"/>
    <col min="10756" max="10756" width="20.44140625" style="56" customWidth="1"/>
    <col min="10757" max="10757" width="15" style="56" customWidth="1"/>
    <col min="10758" max="10758" width="20.44140625" style="56" customWidth="1"/>
    <col min="10759" max="10759" width="23" style="56" customWidth="1"/>
    <col min="10760" max="10760" width="28.6640625" style="56" customWidth="1"/>
    <col min="10761" max="10761" width="23" style="56" customWidth="1"/>
    <col min="10762" max="10762" width="28.6640625" style="56" customWidth="1"/>
    <col min="10763" max="10763" width="24" style="56" customWidth="1"/>
    <col min="10764" max="11009" width="9.109375" style="56"/>
    <col min="11010" max="11010" width="50.44140625" style="56" customWidth="1"/>
    <col min="11011" max="11011" width="30.6640625" style="56" customWidth="1"/>
    <col min="11012" max="11012" width="20.44140625" style="56" customWidth="1"/>
    <col min="11013" max="11013" width="15" style="56" customWidth="1"/>
    <col min="11014" max="11014" width="20.44140625" style="56" customWidth="1"/>
    <col min="11015" max="11015" width="23" style="56" customWidth="1"/>
    <col min="11016" max="11016" width="28.6640625" style="56" customWidth="1"/>
    <col min="11017" max="11017" width="23" style="56" customWidth="1"/>
    <col min="11018" max="11018" width="28.6640625" style="56" customWidth="1"/>
    <col min="11019" max="11019" width="24" style="56" customWidth="1"/>
    <col min="11020" max="11265" width="9.109375" style="56"/>
    <col min="11266" max="11266" width="50.44140625" style="56" customWidth="1"/>
    <col min="11267" max="11267" width="30.6640625" style="56" customWidth="1"/>
    <col min="11268" max="11268" width="20.44140625" style="56" customWidth="1"/>
    <col min="11269" max="11269" width="15" style="56" customWidth="1"/>
    <col min="11270" max="11270" width="20.44140625" style="56" customWidth="1"/>
    <col min="11271" max="11271" width="23" style="56" customWidth="1"/>
    <col min="11272" max="11272" width="28.6640625" style="56" customWidth="1"/>
    <col min="11273" max="11273" width="23" style="56" customWidth="1"/>
    <col min="11274" max="11274" width="28.6640625" style="56" customWidth="1"/>
    <col min="11275" max="11275" width="24" style="56" customWidth="1"/>
    <col min="11276" max="11521" width="9.109375" style="56"/>
    <col min="11522" max="11522" width="50.44140625" style="56" customWidth="1"/>
    <col min="11523" max="11523" width="30.6640625" style="56" customWidth="1"/>
    <col min="11524" max="11524" width="20.44140625" style="56" customWidth="1"/>
    <col min="11525" max="11525" width="15" style="56" customWidth="1"/>
    <col min="11526" max="11526" width="20.44140625" style="56" customWidth="1"/>
    <col min="11527" max="11527" width="23" style="56" customWidth="1"/>
    <col min="11528" max="11528" width="28.6640625" style="56" customWidth="1"/>
    <col min="11529" max="11529" width="23" style="56" customWidth="1"/>
    <col min="11530" max="11530" width="28.6640625" style="56" customWidth="1"/>
    <col min="11531" max="11531" width="24" style="56" customWidth="1"/>
    <col min="11532" max="11777" width="9.109375" style="56"/>
    <col min="11778" max="11778" width="50.44140625" style="56" customWidth="1"/>
    <col min="11779" max="11779" width="30.6640625" style="56" customWidth="1"/>
    <col min="11780" max="11780" width="20.44140625" style="56" customWidth="1"/>
    <col min="11781" max="11781" width="15" style="56" customWidth="1"/>
    <col min="11782" max="11782" width="20.44140625" style="56" customWidth="1"/>
    <col min="11783" max="11783" width="23" style="56" customWidth="1"/>
    <col min="11784" max="11784" width="28.6640625" style="56" customWidth="1"/>
    <col min="11785" max="11785" width="23" style="56" customWidth="1"/>
    <col min="11786" max="11786" width="28.6640625" style="56" customWidth="1"/>
    <col min="11787" max="11787" width="24" style="56" customWidth="1"/>
    <col min="11788" max="12033" width="9.109375" style="56"/>
    <col min="12034" max="12034" width="50.44140625" style="56" customWidth="1"/>
    <col min="12035" max="12035" width="30.6640625" style="56" customWidth="1"/>
    <col min="12036" max="12036" width="20.44140625" style="56" customWidth="1"/>
    <col min="12037" max="12037" width="15" style="56" customWidth="1"/>
    <col min="12038" max="12038" width="20.44140625" style="56" customWidth="1"/>
    <col min="12039" max="12039" width="23" style="56" customWidth="1"/>
    <col min="12040" max="12040" width="28.6640625" style="56" customWidth="1"/>
    <col min="12041" max="12041" width="23" style="56" customWidth="1"/>
    <col min="12042" max="12042" width="28.6640625" style="56" customWidth="1"/>
    <col min="12043" max="12043" width="24" style="56" customWidth="1"/>
    <col min="12044" max="12289" width="9.109375" style="56"/>
    <col min="12290" max="12290" width="50.44140625" style="56" customWidth="1"/>
    <col min="12291" max="12291" width="30.6640625" style="56" customWidth="1"/>
    <col min="12292" max="12292" width="20.44140625" style="56" customWidth="1"/>
    <col min="12293" max="12293" width="15" style="56" customWidth="1"/>
    <col min="12294" max="12294" width="20.44140625" style="56" customWidth="1"/>
    <col min="12295" max="12295" width="23" style="56" customWidth="1"/>
    <col min="12296" max="12296" width="28.6640625" style="56" customWidth="1"/>
    <col min="12297" max="12297" width="23" style="56" customWidth="1"/>
    <col min="12298" max="12298" width="28.6640625" style="56" customWidth="1"/>
    <col min="12299" max="12299" width="24" style="56" customWidth="1"/>
    <col min="12300" max="12545" width="9.109375" style="56"/>
    <col min="12546" max="12546" width="50.44140625" style="56" customWidth="1"/>
    <col min="12547" max="12547" width="30.6640625" style="56" customWidth="1"/>
    <col min="12548" max="12548" width="20.44140625" style="56" customWidth="1"/>
    <col min="12549" max="12549" width="15" style="56" customWidth="1"/>
    <col min="12550" max="12550" width="20.44140625" style="56" customWidth="1"/>
    <col min="12551" max="12551" width="23" style="56" customWidth="1"/>
    <col min="12552" max="12552" width="28.6640625" style="56" customWidth="1"/>
    <col min="12553" max="12553" width="23" style="56" customWidth="1"/>
    <col min="12554" max="12554" width="28.6640625" style="56" customWidth="1"/>
    <col min="12555" max="12555" width="24" style="56" customWidth="1"/>
    <col min="12556" max="12801" width="9.109375" style="56"/>
    <col min="12802" max="12802" width="50.44140625" style="56" customWidth="1"/>
    <col min="12803" max="12803" width="30.6640625" style="56" customWidth="1"/>
    <col min="12804" max="12804" width="20.44140625" style="56" customWidth="1"/>
    <col min="12805" max="12805" width="15" style="56" customWidth="1"/>
    <col min="12806" max="12806" width="20.44140625" style="56" customWidth="1"/>
    <col min="12807" max="12807" width="23" style="56" customWidth="1"/>
    <col min="12808" max="12808" width="28.6640625" style="56" customWidth="1"/>
    <col min="12809" max="12809" width="23" style="56" customWidth="1"/>
    <col min="12810" max="12810" width="28.6640625" style="56" customWidth="1"/>
    <col min="12811" max="12811" width="24" style="56" customWidth="1"/>
    <col min="12812" max="13057" width="9.109375" style="56"/>
    <col min="13058" max="13058" width="50.44140625" style="56" customWidth="1"/>
    <col min="13059" max="13059" width="30.6640625" style="56" customWidth="1"/>
    <col min="13060" max="13060" width="20.44140625" style="56" customWidth="1"/>
    <col min="13061" max="13061" width="15" style="56" customWidth="1"/>
    <col min="13062" max="13062" width="20.44140625" style="56" customWidth="1"/>
    <col min="13063" max="13063" width="23" style="56" customWidth="1"/>
    <col min="13064" max="13064" width="28.6640625" style="56" customWidth="1"/>
    <col min="13065" max="13065" width="23" style="56" customWidth="1"/>
    <col min="13066" max="13066" width="28.6640625" style="56" customWidth="1"/>
    <col min="13067" max="13067" width="24" style="56" customWidth="1"/>
    <col min="13068" max="13313" width="9.109375" style="56"/>
    <col min="13314" max="13314" width="50.44140625" style="56" customWidth="1"/>
    <col min="13315" max="13315" width="30.6640625" style="56" customWidth="1"/>
    <col min="13316" max="13316" width="20.44140625" style="56" customWidth="1"/>
    <col min="13317" max="13317" width="15" style="56" customWidth="1"/>
    <col min="13318" max="13318" width="20.44140625" style="56" customWidth="1"/>
    <col min="13319" max="13319" width="23" style="56" customWidth="1"/>
    <col min="13320" max="13320" width="28.6640625" style="56" customWidth="1"/>
    <col min="13321" max="13321" width="23" style="56" customWidth="1"/>
    <col min="13322" max="13322" width="28.6640625" style="56" customWidth="1"/>
    <col min="13323" max="13323" width="24" style="56" customWidth="1"/>
    <col min="13324" max="13569" width="9.109375" style="56"/>
    <col min="13570" max="13570" width="50.44140625" style="56" customWidth="1"/>
    <col min="13571" max="13571" width="30.6640625" style="56" customWidth="1"/>
    <col min="13572" max="13572" width="20.44140625" style="56" customWidth="1"/>
    <col min="13573" max="13573" width="15" style="56" customWidth="1"/>
    <col min="13574" max="13574" width="20.44140625" style="56" customWidth="1"/>
    <col min="13575" max="13575" width="23" style="56" customWidth="1"/>
    <col min="13576" max="13576" width="28.6640625" style="56" customWidth="1"/>
    <col min="13577" max="13577" width="23" style="56" customWidth="1"/>
    <col min="13578" max="13578" width="28.6640625" style="56" customWidth="1"/>
    <col min="13579" max="13579" width="24" style="56" customWidth="1"/>
    <col min="13580" max="13825" width="9.109375" style="56"/>
    <col min="13826" max="13826" width="50.44140625" style="56" customWidth="1"/>
    <col min="13827" max="13827" width="30.6640625" style="56" customWidth="1"/>
    <col min="13828" max="13828" width="20.44140625" style="56" customWidth="1"/>
    <col min="13829" max="13829" width="15" style="56" customWidth="1"/>
    <col min="13830" max="13830" width="20.44140625" style="56" customWidth="1"/>
    <col min="13831" max="13831" width="23" style="56" customWidth="1"/>
    <col min="13832" max="13832" width="28.6640625" style="56" customWidth="1"/>
    <col min="13833" max="13833" width="23" style="56" customWidth="1"/>
    <col min="13834" max="13834" width="28.6640625" style="56" customWidth="1"/>
    <col min="13835" max="13835" width="24" style="56" customWidth="1"/>
    <col min="13836" max="14081" width="9.109375" style="56"/>
    <col min="14082" max="14082" width="50.44140625" style="56" customWidth="1"/>
    <col min="14083" max="14083" width="30.6640625" style="56" customWidth="1"/>
    <col min="14084" max="14084" width="20.44140625" style="56" customWidth="1"/>
    <col min="14085" max="14085" width="15" style="56" customWidth="1"/>
    <col min="14086" max="14086" width="20.44140625" style="56" customWidth="1"/>
    <col min="14087" max="14087" width="23" style="56" customWidth="1"/>
    <col min="14088" max="14088" width="28.6640625" style="56" customWidth="1"/>
    <col min="14089" max="14089" width="23" style="56" customWidth="1"/>
    <col min="14090" max="14090" width="28.6640625" style="56" customWidth="1"/>
    <col min="14091" max="14091" width="24" style="56" customWidth="1"/>
    <col min="14092" max="14337" width="9.109375" style="56"/>
    <col min="14338" max="14338" width="50.44140625" style="56" customWidth="1"/>
    <col min="14339" max="14339" width="30.6640625" style="56" customWidth="1"/>
    <col min="14340" max="14340" width="20.44140625" style="56" customWidth="1"/>
    <col min="14341" max="14341" width="15" style="56" customWidth="1"/>
    <col min="14342" max="14342" width="20.44140625" style="56" customWidth="1"/>
    <col min="14343" max="14343" width="23" style="56" customWidth="1"/>
    <col min="14344" max="14344" width="28.6640625" style="56" customWidth="1"/>
    <col min="14345" max="14345" width="23" style="56" customWidth="1"/>
    <col min="14346" max="14346" width="28.6640625" style="56" customWidth="1"/>
    <col min="14347" max="14347" width="24" style="56" customWidth="1"/>
    <col min="14348" max="14593" width="9.109375" style="56"/>
    <col min="14594" max="14594" width="50.44140625" style="56" customWidth="1"/>
    <col min="14595" max="14595" width="30.6640625" style="56" customWidth="1"/>
    <col min="14596" max="14596" width="20.44140625" style="56" customWidth="1"/>
    <col min="14597" max="14597" width="15" style="56" customWidth="1"/>
    <col min="14598" max="14598" width="20.44140625" style="56" customWidth="1"/>
    <col min="14599" max="14599" width="23" style="56" customWidth="1"/>
    <col min="14600" max="14600" width="28.6640625" style="56" customWidth="1"/>
    <col min="14601" max="14601" width="23" style="56" customWidth="1"/>
    <col min="14602" max="14602" width="28.6640625" style="56" customWidth="1"/>
    <col min="14603" max="14603" width="24" style="56" customWidth="1"/>
    <col min="14604" max="14849" width="9.109375" style="56"/>
    <col min="14850" max="14850" width="50.44140625" style="56" customWidth="1"/>
    <col min="14851" max="14851" width="30.6640625" style="56" customWidth="1"/>
    <col min="14852" max="14852" width="20.44140625" style="56" customWidth="1"/>
    <col min="14853" max="14853" width="15" style="56" customWidth="1"/>
    <col min="14854" max="14854" width="20.44140625" style="56" customWidth="1"/>
    <col min="14855" max="14855" width="23" style="56" customWidth="1"/>
    <col min="14856" max="14856" width="28.6640625" style="56" customWidth="1"/>
    <col min="14857" max="14857" width="23" style="56" customWidth="1"/>
    <col min="14858" max="14858" width="28.6640625" style="56" customWidth="1"/>
    <col min="14859" max="14859" width="24" style="56" customWidth="1"/>
    <col min="14860" max="15105" width="9.109375" style="56"/>
    <col min="15106" max="15106" width="50.44140625" style="56" customWidth="1"/>
    <col min="15107" max="15107" width="30.6640625" style="56" customWidth="1"/>
    <col min="15108" max="15108" width="20.44140625" style="56" customWidth="1"/>
    <col min="15109" max="15109" width="15" style="56" customWidth="1"/>
    <col min="15110" max="15110" width="20.44140625" style="56" customWidth="1"/>
    <col min="15111" max="15111" width="23" style="56" customWidth="1"/>
    <col min="15112" max="15112" width="28.6640625" style="56" customWidth="1"/>
    <col min="15113" max="15113" width="23" style="56" customWidth="1"/>
    <col min="15114" max="15114" width="28.6640625" style="56" customWidth="1"/>
    <col min="15115" max="15115" width="24" style="56" customWidth="1"/>
    <col min="15116" max="15361" width="9.109375" style="56"/>
    <col min="15362" max="15362" width="50.44140625" style="56" customWidth="1"/>
    <col min="15363" max="15363" width="30.6640625" style="56" customWidth="1"/>
    <col min="15364" max="15364" width="20.44140625" style="56" customWidth="1"/>
    <col min="15365" max="15365" width="15" style="56" customWidth="1"/>
    <col min="15366" max="15366" width="20.44140625" style="56" customWidth="1"/>
    <col min="15367" max="15367" width="23" style="56" customWidth="1"/>
    <col min="15368" max="15368" width="28.6640625" style="56" customWidth="1"/>
    <col min="15369" max="15369" width="23" style="56" customWidth="1"/>
    <col min="15370" max="15370" width="28.6640625" style="56" customWidth="1"/>
    <col min="15371" max="15371" width="24" style="56" customWidth="1"/>
    <col min="15372" max="15617" width="9.109375" style="56"/>
    <col min="15618" max="15618" width="50.44140625" style="56" customWidth="1"/>
    <col min="15619" max="15619" width="30.6640625" style="56" customWidth="1"/>
    <col min="15620" max="15620" width="20.44140625" style="56" customWidth="1"/>
    <col min="15621" max="15621" width="15" style="56" customWidth="1"/>
    <col min="15622" max="15622" width="20.44140625" style="56" customWidth="1"/>
    <col min="15623" max="15623" width="23" style="56" customWidth="1"/>
    <col min="15624" max="15624" width="28.6640625" style="56" customWidth="1"/>
    <col min="15625" max="15625" width="23" style="56" customWidth="1"/>
    <col min="15626" max="15626" width="28.6640625" style="56" customWidth="1"/>
    <col min="15627" max="15627" width="24" style="56" customWidth="1"/>
    <col min="15628" max="15873" width="9.109375" style="56"/>
    <col min="15874" max="15874" width="50.44140625" style="56" customWidth="1"/>
    <col min="15875" max="15875" width="30.6640625" style="56" customWidth="1"/>
    <col min="15876" max="15876" width="20.44140625" style="56" customWidth="1"/>
    <col min="15877" max="15877" width="15" style="56" customWidth="1"/>
    <col min="15878" max="15878" width="20.44140625" style="56" customWidth="1"/>
    <col min="15879" max="15879" width="23" style="56" customWidth="1"/>
    <col min="15880" max="15880" width="28.6640625" style="56" customWidth="1"/>
    <col min="15881" max="15881" width="23" style="56" customWidth="1"/>
    <col min="15882" max="15882" width="28.6640625" style="56" customWidth="1"/>
    <col min="15883" max="15883" width="24" style="56" customWidth="1"/>
    <col min="15884" max="16129" width="9.109375" style="56"/>
    <col min="16130" max="16130" width="50.44140625" style="56" customWidth="1"/>
    <col min="16131" max="16131" width="30.6640625" style="56" customWidth="1"/>
    <col min="16132" max="16132" width="20.44140625" style="56" customWidth="1"/>
    <col min="16133" max="16133" width="15" style="56" customWidth="1"/>
    <col min="16134" max="16134" width="20.44140625" style="56" customWidth="1"/>
    <col min="16135" max="16135" width="23" style="56" customWidth="1"/>
    <col min="16136" max="16136" width="28.6640625" style="56" customWidth="1"/>
    <col min="16137" max="16137" width="23" style="56" customWidth="1"/>
    <col min="16138" max="16138" width="28.6640625" style="56" customWidth="1"/>
    <col min="16139" max="16139" width="24" style="56" customWidth="1"/>
    <col min="16140" max="16384" width="9.109375" style="56"/>
  </cols>
  <sheetData>
    <row r="1" spans="1:11" s="52" customFormat="1" ht="25.8" thickBot="1" x14ac:dyDescent="0.25">
      <c r="A1" s="45" t="s">
        <v>35</v>
      </c>
      <c r="B1" s="105" t="s">
        <v>36</v>
      </c>
      <c r="C1" s="77" t="s">
        <v>123</v>
      </c>
      <c r="D1" s="77" t="s">
        <v>124</v>
      </c>
      <c r="E1" s="73" t="s">
        <v>37</v>
      </c>
      <c r="F1" s="101" t="s">
        <v>38</v>
      </c>
      <c r="G1" s="109" t="s">
        <v>39</v>
      </c>
      <c r="H1" s="105" t="s">
        <v>40</v>
      </c>
      <c r="I1" s="109" t="s">
        <v>41</v>
      </c>
      <c r="J1" s="105" t="s">
        <v>42</v>
      </c>
      <c r="K1" s="73" t="s">
        <v>43</v>
      </c>
    </row>
    <row r="2" spans="1:11" s="68" customFormat="1" ht="13.2" x14ac:dyDescent="0.25">
      <c r="A2" s="66" t="s">
        <v>116</v>
      </c>
      <c r="B2" s="78"/>
      <c r="C2" s="67"/>
      <c r="D2" s="67"/>
      <c r="E2" s="75"/>
      <c r="F2" s="67"/>
      <c r="G2" s="110"/>
      <c r="H2" s="106"/>
      <c r="I2" s="110"/>
      <c r="J2" s="78"/>
      <c r="K2" s="75"/>
    </row>
    <row r="3" spans="1:11" s="53" customFormat="1" ht="26.4" x14ac:dyDescent="0.25">
      <c r="A3" s="46" t="s">
        <v>71</v>
      </c>
      <c r="B3" s="70">
        <f>B4</f>
        <v>5937668.3499999996</v>
      </c>
      <c r="C3" s="51">
        <f>C4</f>
        <v>6783500</v>
      </c>
      <c r="D3" s="51">
        <f>C3/7.5345</f>
        <v>900325.17088061583</v>
      </c>
      <c r="E3" s="98">
        <f>C3/B3*100</f>
        <v>114.24518178082479</v>
      </c>
      <c r="F3" s="51">
        <f>F4</f>
        <v>994875</v>
      </c>
      <c r="G3" s="98">
        <f>F3/D3*100</f>
        <v>110.50174227905948</v>
      </c>
      <c r="H3" s="107">
        <f>H4</f>
        <v>1066945</v>
      </c>
      <c r="I3" s="98">
        <f>H3/F3*100</f>
        <v>107.2441261465008</v>
      </c>
      <c r="J3" s="70">
        <f>J4</f>
        <v>1066945</v>
      </c>
      <c r="K3" s="76">
        <f>J3/H3*100</f>
        <v>100</v>
      </c>
    </row>
    <row r="4" spans="1:11" s="53" customFormat="1" ht="26.4" x14ac:dyDescent="0.25">
      <c r="A4" s="46" t="s">
        <v>119</v>
      </c>
      <c r="B4" s="70">
        <f>B5+B9+B25+B32+B56+B63+B76+B84</f>
        <v>5937668.3499999996</v>
      </c>
      <c r="C4" s="51">
        <f>C5+C9+C25+C32+C56+C63+C76+C84</f>
        <v>6783500</v>
      </c>
      <c r="D4" s="51">
        <f t="shared" ref="D4:D65" si="0">C4/7.5345</f>
        <v>900325.17088061583</v>
      </c>
      <c r="E4" s="98">
        <f t="shared" ref="E4:E61" si="1">C4/B4*100</f>
        <v>114.24518178082479</v>
      </c>
      <c r="F4" s="51">
        <f>F5+F9+F25+F32+F56+F63+F76+F84</f>
        <v>994875</v>
      </c>
      <c r="G4" s="98">
        <f t="shared" ref="G4:G61" si="2">F4/D4*100</f>
        <v>110.50174227905948</v>
      </c>
      <c r="H4" s="107">
        <f>H5+H9+H25+H32+H56+H63+H76+H84</f>
        <v>1066945</v>
      </c>
      <c r="I4" s="98">
        <f t="shared" ref="I4:I65" si="3">H4/F4*100</f>
        <v>107.2441261465008</v>
      </c>
      <c r="J4" s="70">
        <f>J5+J9+J25+J32+J56+J63+J76+J84</f>
        <v>1066945</v>
      </c>
      <c r="K4" s="76">
        <f t="shared" ref="K4:K65" si="4">J4/H4*100</f>
        <v>100</v>
      </c>
    </row>
    <row r="5" spans="1:11" s="83" customFormat="1" ht="13.2" x14ac:dyDescent="0.25">
      <c r="A5" s="82" t="s">
        <v>93</v>
      </c>
      <c r="B5" s="120">
        <v>2500</v>
      </c>
      <c r="C5" s="121">
        <v>0</v>
      </c>
      <c r="D5" s="122">
        <f t="shared" si="0"/>
        <v>0</v>
      </c>
      <c r="E5" s="123">
        <f t="shared" si="1"/>
        <v>0</v>
      </c>
      <c r="F5" s="121">
        <v>0</v>
      </c>
      <c r="G5" s="123"/>
      <c r="H5" s="124">
        <v>0</v>
      </c>
      <c r="I5" s="123">
        <v>0</v>
      </c>
      <c r="J5" s="120">
        <v>0</v>
      </c>
      <c r="K5" s="125"/>
    </row>
    <row r="6" spans="1:11" s="55" customFormat="1" ht="13.2" x14ac:dyDescent="0.25">
      <c r="A6" s="49" t="s">
        <v>65</v>
      </c>
      <c r="B6" s="69">
        <v>2500</v>
      </c>
      <c r="C6" s="50">
        <v>0</v>
      </c>
      <c r="D6" s="129">
        <f t="shared" si="0"/>
        <v>0</v>
      </c>
      <c r="E6" s="126">
        <f t="shared" si="1"/>
        <v>0</v>
      </c>
      <c r="F6" s="100">
        <v>0</v>
      </c>
      <c r="G6" s="126">
        <v>0</v>
      </c>
      <c r="H6" s="127">
        <v>0</v>
      </c>
      <c r="I6" s="126">
        <v>0</v>
      </c>
      <c r="J6" s="99">
        <v>0</v>
      </c>
      <c r="K6" s="128"/>
    </row>
    <row r="7" spans="1:11" s="55" customFormat="1" ht="13.2" x14ac:dyDescent="0.25">
      <c r="A7" s="49" t="s">
        <v>66</v>
      </c>
      <c r="B7" s="69">
        <v>2500</v>
      </c>
      <c r="C7" s="50">
        <v>0</v>
      </c>
      <c r="D7" s="129">
        <f t="shared" si="0"/>
        <v>0</v>
      </c>
      <c r="E7" s="126">
        <f t="shared" si="1"/>
        <v>0</v>
      </c>
      <c r="F7" s="100">
        <v>0</v>
      </c>
      <c r="G7" s="126">
        <v>0</v>
      </c>
      <c r="H7" s="127">
        <v>0</v>
      </c>
      <c r="I7" s="126">
        <v>0</v>
      </c>
      <c r="J7" s="99">
        <v>0</v>
      </c>
      <c r="K7" s="128"/>
    </row>
    <row r="8" spans="1:11" s="55" customFormat="1" ht="13.2" x14ac:dyDescent="0.25">
      <c r="A8" s="49" t="s">
        <v>100</v>
      </c>
      <c r="B8" s="69">
        <v>2500</v>
      </c>
      <c r="C8" s="50">
        <v>0</v>
      </c>
      <c r="D8" s="129">
        <f t="shared" si="0"/>
        <v>0</v>
      </c>
      <c r="E8" s="126">
        <f t="shared" si="1"/>
        <v>0</v>
      </c>
      <c r="F8" s="100">
        <v>0</v>
      </c>
      <c r="G8" s="126">
        <v>0</v>
      </c>
      <c r="H8" s="127">
        <v>0</v>
      </c>
      <c r="I8" s="126">
        <v>0</v>
      </c>
      <c r="J8" s="99">
        <v>0</v>
      </c>
      <c r="K8" s="128"/>
    </row>
    <row r="9" spans="1:11" s="83" customFormat="1" ht="13.2" x14ac:dyDescent="0.25">
      <c r="A9" s="82" t="s">
        <v>88</v>
      </c>
      <c r="B9" s="120">
        <v>258930.16</v>
      </c>
      <c r="C9" s="121">
        <v>610000</v>
      </c>
      <c r="D9" s="122">
        <f t="shared" si="0"/>
        <v>80960.913132921894</v>
      </c>
      <c r="E9" s="123">
        <f t="shared" si="1"/>
        <v>235.58476154342159</v>
      </c>
      <c r="F9" s="121">
        <v>96230</v>
      </c>
      <c r="G9" s="123">
        <f t="shared" si="2"/>
        <v>118.85982540983606</v>
      </c>
      <c r="H9" s="124">
        <v>106400</v>
      </c>
      <c r="I9" s="123">
        <f t="shared" si="3"/>
        <v>110.56842980359556</v>
      </c>
      <c r="J9" s="120">
        <v>106400</v>
      </c>
      <c r="K9" s="125">
        <f t="shared" si="4"/>
        <v>100</v>
      </c>
    </row>
    <row r="10" spans="1:11" s="55" customFormat="1" ht="13.2" x14ac:dyDescent="0.25">
      <c r="A10" s="49" t="s">
        <v>61</v>
      </c>
      <c r="B10" s="69">
        <v>258930.16</v>
      </c>
      <c r="C10" s="50">
        <v>600000</v>
      </c>
      <c r="D10" s="129">
        <f t="shared" si="0"/>
        <v>79633.685048775631</v>
      </c>
      <c r="E10" s="126">
        <f t="shared" si="1"/>
        <v>231.72271627221795</v>
      </c>
      <c r="F10" s="100">
        <v>93580</v>
      </c>
      <c r="G10" s="126">
        <f t="shared" si="2"/>
        <v>117.51308499999999</v>
      </c>
      <c r="H10" s="127">
        <f>H11+H15</f>
        <v>103800</v>
      </c>
      <c r="I10" s="126">
        <f t="shared" si="3"/>
        <v>110.92113699508441</v>
      </c>
      <c r="J10" s="99">
        <v>103800</v>
      </c>
      <c r="K10" s="128">
        <f t="shared" si="4"/>
        <v>100</v>
      </c>
    </row>
    <row r="11" spans="1:11" s="55" customFormat="1" ht="13.2" x14ac:dyDescent="0.25">
      <c r="A11" s="49" t="s">
        <v>62</v>
      </c>
      <c r="B11" s="69">
        <v>0</v>
      </c>
      <c r="C11" s="50">
        <v>0</v>
      </c>
      <c r="D11" s="129">
        <f t="shared" si="0"/>
        <v>0</v>
      </c>
      <c r="E11" s="126">
        <v>0</v>
      </c>
      <c r="F11" s="100">
        <f>F12+F13+F14</f>
        <v>16600</v>
      </c>
      <c r="G11" s="126">
        <v>0</v>
      </c>
      <c r="H11" s="127">
        <v>19000</v>
      </c>
      <c r="I11" s="126">
        <f t="shared" si="3"/>
        <v>114.45783132530121</v>
      </c>
      <c r="J11" s="99">
        <v>19000</v>
      </c>
      <c r="K11" s="128">
        <f t="shared" si="4"/>
        <v>100</v>
      </c>
    </row>
    <row r="12" spans="1:11" s="55" customFormat="1" ht="13.2" x14ac:dyDescent="0.25">
      <c r="A12" s="49" t="s">
        <v>89</v>
      </c>
      <c r="B12" s="69">
        <v>0</v>
      </c>
      <c r="C12" s="50">
        <v>0</v>
      </c>
      <c r="D12" s="129">
        <f t="shared" si="0"/>
        <v>0</v>
      </c>
      <c r="E12" s="126">
        <v>0</v>
      </c>
      <c r="F12" s="100">
        <v>15935</v>
      </c>
      <c r="G12" s="126">
        <v>0</v>
      </c>
      <c r="H12" s="127">
        <v>0</v>
      </c>
      <c r="I12" s="126">
        <f t="shared" si="3"/>
        <v>0</v>
      </c>
      <c r="J12" s="99">
        <v>0</v>
      </c>
      <c r="K12" s="128"/>
    </row>
    <row r="13" spans="1:11" s="55" customFormat="1" ht="13.2" x14ac:dyDescent="0.25">
      <c r="A13" s="49" t="s">
        <v>97</v>
      </c>
      <c r="B13" s="69">
        <v>0</v>
      </c>
      <c r="C13" s="50">
        <v>0</v>
      </c>
      <c r="D13" s="129">
        <f t="shared" si="0"/>
        <v>0</v>
      </c>
      <c r="E13" s="126">
        <v>0</v>
      </c>
      <c r="F13" s="100">
        <v>665</v>
      </c>
      <c r="G13" s="126">
        <v>0</v>
      </c>
      <c r="H13" s="127">
        <v>0</v>
      </c>
      <c r="I13" s="126">
        <f t="shared" si="3"/>
        <v>0</v>
      </c>
      <c r="J13" s="99">
        <v>0</v>
      </c>
      <c r="K13" s="128"/>
    </row>
    <row r="14" spans="1:11" s="55" customFormat="1" ht="13.2" x14ac:dyDescent="0.25">
      <c r="A14" s="49" t="s">
        <v>90</v>
      </c>
      <c r="B14" s="69">
        <v>0</v>
      </c>
      <c r="C14" s="50">
        <v>0</v>
      </c>
      <c r="D14" s="129">
        <f t="shared" si="0"/>
        <v>0</v>
      </c>
      <c r="E14" s="126">
        <v>0</v>
      </c>
      <c r="F14" s="100">
        <v>0</v>
      </c>
      <c r="G14" s="126">
        <v>0</v>
      </c>
      <c r="H14" s="127">
        <v>0</v>
      </c>
      <c r="I14" s="126">
        <v>0</v>
      </c>
      <c r="J14" s="99">
        <v>0</v>
      </c>
      <c r="K14" s="128"/>
    </row>
    <row r="15" spans="1:11" s="55" customFormat="1" ht="13.2" x14ac:dyDescent="0.25">
      <c r="A15" s="49" t="s">
        <v>63</v>
      </c>
      <c r="B15" s="69">
        <f>B17+B18</f>
        <v>258930.16</v>
      </c>
      <c r="C15" s="50">
        <v>600000</v>
      </c>
      <c r="D15" s="129">
        <f t="shared" si="0"/>
        <v>79633.685048775631</v>
      </c>
      <c r="E15" s="126">
        <f t="shared" si="1"/>
        <v>231.72271627221795</v>
      </c>
      <c r="F15" s="100">
        <f>F16+F17+F18+F19</f>
        <v>76980</v>
      </c>
      <c r="G15" s="126">
        <f t="shared" si="2"/>
        <v>96.66763499999999</v>
      </c>
      <c r="H15" s="127">
        <v>84800</v>
      </c>
      <c r="I15" s="126">
        <f t="shared" si="3"/>
        <v>110.15848272278515</v>
      </c>
      <c r="J15" s="99">
        <v>84800</v>
      </c>
      <c r="K15" s="128">
        <f t="shared" si="4"/>
        <v>100</v>
      </c>
    </row>
    <row r="16" spans="1:11" s="55" customFormat="1" ht="13.2" x14ac:dyDescent="0.25">
      <c r="A16" s="49" t="s">
        <v>98</v>
      </c>
      <c r="B16" s="69">
        <v>0</v>
      </c>
      <c r="C16" s="50">
        <v>0</v>
      </c>
      <c r="D16" s="129">
        <f t="shared" si="0"/>
        <v>0</v>
      </c>
      <c r="E16" s="126"/>
      <c r="F16" s="100">
        <v>850</v>
      </c>
      <c r="G16" s="126">
        <v>0</v>
      </c>
      <c r="H16" s="127"/>
      <c r="I16" s="126">
        <f t="shared" si="3"/>
        <v>0</v>
      </c>
      <c r="J16" s="99"/>
      <c r="K16" s="128"/>
    </row>
    <row r="17" spans="1:11" s="55" customFormat="1" ht="13.2" x14ac:dyDescent="0.25">
      <c r="A17" s="49" t="s">
        <v>81</v>
      </c>
      <c r="B17" s="69">
        <v>230718.26</v>
      </c>
      <c r="C17" s="50">
        <v>450000</v>
      </c>
      <c r="D17" s="129">
        <f t="shared" si="0"/>
        <v>59725.263786581723</v>
      </c>
      <c r="E17" s="126">
        <f t="shared" si="1"/>
        <v>195.04307981518235</v>
      </c>
      <c r="F17" s="100">
        <v>52900</v>
      </c>
      <c r="G17" s="126">
        <f t="shared" si="2"/>
        <v>88.572233333333344</v>
      </c>
      <c r="H17" s="127"/>
      <c r="I17" s="126">
        <f t="shared" si="3"/>
        <v>0</v>
      </c>
      <c r="J17" s="99"/>
      <c r="K17" s="128"/>
    </row>
    <row r="18" spans="1:11" s="55" customFormat="1" ht="13.2" x14ac:dyDescent="0.25">
      <c r="A18" s="49" t="s">
        <v>82</v>
      </c>
      <c r="B18" s="69">
        <v>28211.9</v>
      </c>
      <c r="C18" s="50">
        <v>150000</v>
      </c>
      <c r="D18" s="129">
        <f t="shared" si="0"/>
        <v>19908.421262193908</v>
      </c>
      <c r="E18" s="126">
        <f t="shared" si="1"/>
        <v>531.6905277560179</v>
      </c>
      <c r="F18" s="100">
        <v>21230</v>
      </c>
      <c r="G18" s="126">
        <f t="shared" si="2"/>
        <v>106.63829</v>
      </c>
      <c r="H18" s="127"/>
      <c r="I18" s="126">
        <f t="shared" si="3"/>
        <v>0</v>
      </c>
      <c r="J18" s="99"/>
      <c r="K18" s="128"/>
    </row>
    <row r="19" spans="1:11" s="55" customFormat="1" ht="13.2" x14ac:dyDescent="0.25">
      <c r="A19" s="49" t="s">
        <v>91</v>
      </c>
      <c r="B19" s="69">
        <v>0</v>
      </c>
      <c r="C19" s="50">
        <v>0</v>
      </c>
      <c r="D19" s="129">
        <f t="shared" si="0"/>
        <v>0</v>
      </c>
      <c r="E19" s="126">
        <v>0</v>
      </c>
      <c r="F19" s="100">
        <v>2000</v>
      </c>
      <c r="G19" s="126">
        <v>0</v>
      </c>
      <c r="H19" s="127"/>
      <c r="I19" s="126">
        <f t="shared" si="3"/>
        <v>0</v>
      </c>
      <c r="J19" s="99"/>
      <c r="K19" s="128"/>
    </row>
    <row r="20" spans="1:11" s="55" customFormat="1" ht="13.2" x14ac:dyDescent="0.25">
      <c r="A20" s="49" t="s">
        <v>65</v>
      </c>
      <c r="B20" s="69">
        <v>0</v>
      </c>
      <c r="C20" s="50">
        <v>10000</v>
      </c>
      <c r="D20" s="129">
        <f t="shared" si="0"/>
        <v>1327.2280841462605</v>
      </c>
      <c r="E20" s="126">
        <v>0</v>
      </c>
      <c r="F20" s="100">
        <v>2650</v>
      </c>
      <c r="G20" s="126">
        <f t="shared" si="2"/>
        <v>199.66425000000001</v>
      </c>
      <c r="H20" s="127">
        <v>2600</v>
      </c>
      <c r="I20" s="126">
        <f t="shared" si="3"/>
        <v>98.113207547169807</v>
      </c>
      <c r="J20" s="99">
        <v>2600</v>
      </c>
      <c r="K20" s="128">
        <f t="shared" si="4"/>
        <v>100</v>
      </c>
    </row>
    <row r="21" spans="1:11" s="55" customFormat="1" ht="13.2" x14ac:dyDescent="0.25">
      <c r="A21" s="49" t="s">
        <v>67</v>
      </c>
      <c r="B21" s="69">
        <v>0</v>
      </c>
      <c r="C21" s="50">
        <v>0</v>
      </c>
      <c r="D21" s="129">
        <f t="shared" si="0"/>
        <v>0</v>
      </c>
      <c r="E21" s="126">
        <v>0</v>
      </c>
      <c r="F21" s="100">
        <v>2650</v>
      </c>
      <c r="G21" s="126">
        <v>0</v>
      </c>
      <c r="H21" s="127">
        <v>2600</v>
      </c>
      <c r="I21" s="126">
        <f t="shared" si="3"/>
        <v>98.113207547169807</v>
      </c>
      <c r="J21" s="99">
        <v>2600</v>
      </c>
      <c r="K21" s="128">
        <f t="shared" si="4"/>
        <v>100</v>
      </c>
    </row>
    <row r="22" spans="1:11" s="55" customFormat="1" ht="13.2" x14ac:dyDescent="0.25">
      <c r="A22" s="49" t="s">
        <v>85</v>
      </c>
      <c r="B22" s="69">
        <v>0</v>
      </c>
      <c r="C22" s="50">
        <v>0</v>
      </c>
      <c r="D22" s="129">
        <f t="shared" si="0"/>
        <v>0</v>
      </c>
      <c r="E22" s="126">
        <v>0</v>
      </c>
      <c r="F22" s="100">
        <v>2650</v>
      </c>
      <c r="G22" s="126">
        <v>0</v>
      </c>
      <c r="H22" s="127">
        <v>0</v>
      </c>
      <c r="I22" s="126">
        <f t="shared" si="3"/>
        <v>0</v>
      </c>
      <c r="J22" s="99">
        <v>0</v>
      </c>
      <c r="K22" s="128"/>
    </row>
    <row r="23" spans="1:11" s="55" customFormat="1" ht="13.2" x14ac:dyDescent="0.25">
      <c r="A23" s="49" t="s">
        <v>129</v>
      </c>
      <c r="B23" s="69">
        <v>0</v>
      </c>
      <c r="C23" s="50">
        <v>10000</v>
      </c>
      <c r="D23" s="129">
        <f t="shared" si="0"/>
        <v>1327.2280841462605</v>
      </c>
      <c r="E23" s="126">
        <v>0</v>
      </c>
      <c r="F23" s="100">
        <v>0</v>
      </c>
      <c r="G23" s="126">
        <f t="shared" si="2"/>
        <v>0</v>
      </c>
      <c r="H23" s="127"/>
      <c r="I23" s="126">
        <v>0</v>
      </c>
      <c r="J23" s="99"/>
      <c r="K23" s="128"/>
    </row>
    <row r="24" spans="1:11" s="55" customFormat="1" ht="13.2" x14ac:dyDescent="0.25">
      <c r="A24" s="49" t="s">
        <v>101</v>
      </c>
      <c r="B24" s="69">
        <v>0</v>
      </c>
      <c r="C24" s="50">
        <v>10000</v>
      </c>
      <c r="D24" s="129">
        <f t="shared" si="0"/>
        <v>1327.2280841462605</v>
      </c>
      <c r="E24" s="126">
        <v>0</v>
      </c>
      <c r="F24" s="100">
        <v>0</v>
      </c>
      <c r="G24" s="126">
        <f t="shared" si="2"/>
        <v>0</v>
      </c>
      <c r="H24" s="127">
        <v>0</v>
      </c>
      <c r="I24" s="126">
        <v>0</v>
      </c>
      <c r="J24" s="99">
        <v>0</v>
      </c>
      <c r="K24" s="128"/>
    </row>
    <row r="25" spans="1:11" s="83" customFormat="1" ht="13.2" x14ac:dyDescent="0.25">
      <c r="A25" s="82" t="s">
        <v>80</v>
      </c>
      <c r="B25" s="120">
        <v>199949.72</v>
      </c>
      <c r="C25" s="121">
        <v>280000</v>
      </c>
      <c r="D25" s="122">
        <f t="shared" si="0"/>
        <v>37162.386356095296</v>
      </c>
      <c r="E25" s="123">
        <f>C25/B25*100</f>
        <v>140.03520485049941</v>
      </c>
      <c r="F25" s="121">
        <v>26545</v>
      </c>
      <c r="G25" s="123">
        <f t="shared" si="2"/>
        <v>71.429750892857129</v>
      </c>
      <c r="H25" s="124">
        <v>26545</v>
      </c>
      <c r="I25" s="123">
        <f t="shared" si="3"/>
        <v>100</v>
      </c>
      <c r="J25" s="120">
        <v>26545</v>
      </c>
      <c r="K25" s="125">
        <f t="shared" si="4"/>
        <v>100</v>
      </c>
    </row>
    <row r="26" spans="1:11" s="55" customFormat="1" ht="13.2" x14ac:dyDescent="0.25">
      <c r="A26" s="49" t="s">
        <v>61</v>
      </c>
      <c r="B26" s="69">
        <v>116049.72</v>
      </c>
      <c r="C26" s="50">
        <v>80000</v>
      </c>
      <c r="D26" s="129">
        <f t="shared" si="0"/>
        <v>10617.824673170084</v>
      </c>
      <c r="E26" s="126">
        <f t="shared" si="1"/>
        <v>68.935969858436536</v>
      </c>
      <c r="F26" s="100">
        <v>13273</v>
      </c>
      <c r="G26" s="126">
        <f t="shared" si="2"/>
        <v>125.00677312500001</v>
      </c>
      <c r="H26" s="127">
        <v>13273</v>
      </c>
      <c r="I26" s="126">
        <f t="shared" si="3"/>
        <v>100</v>
      </c>
      <c r="J26" s="99">
        <v>13273</v>
      </c>
      <c r="K26" s="128">
        <f t="shared" si="4"/>
        <v>100</v>
      </c>
    </row>
    <row r="27" spans="1:11" s="55" customFormat="1" ht="13.2" x14ac:dyDescent="0.25">
      <c r="A27" s="49" t="s">
        <v>63</v>
      </c>
      <c r="B27" s="69">
        <v>116049.72</v>
      </c>
      <c r="C27" s="50">
        <v>80000</v>
      </c>
      <c r="D27" s="129">
        <f t="shared" si="0"/>
        <v>10617.824673170084</v>
      </c>
      <c r="E27" s="126">
        <f t="shared" si="1"/>
        <v>68.935969858436536</v>
      </c>
      <c r="F27" s="100">
        <v>13273</v>
      </c>
      <c r="G27" s="126">
        <f t="shared" si="2"/>
        <v>125.00677312500001</v>
      </c>
      <c r="H27" s="127">
        <v>13273</v>
      </c>
      <c r="I27" s="126">
        <f t="shared" si="3"/>
        <v>100</v>
      </c>
      <c r="J27" s="99">
        <v>13273</v>
      </c>
      <c r="K27" s="128">
        <f>J27/H27*100</f>
        <v>100</v>
      </c>
    </row>
    <row r="28" spans="1:11" s="55" customFormat="1" ht="13.2" x14ac:dyDescent="0.25">
      <c r="A28" s="49" t="s">
        <v>82</v>
      </c>
      <c r="B28" s="69">
        <v>116049.72</v>
      </c>
      <c r="C28" s="50">
        <v>80000</v>
      </c>
      <c r="D28" s="129">
        <f t="shared" si="0"/>
        <v>10617.824673170084</v>
      </c>
      <c r="E28" s="126">
        <f t="shared" si="1"/>
        <v>68.935969858436536</v>
      </c>
      <c r="F28" s="100">
        <v>13273</v>
      </c>
      <c r="G28" s="126">
        <f t="shared" si="2"/>
        <v>125.00677312500001</v>
      </c>
      <c r="H28" s="127"/>
      <c r="I28" s="126">
        <v>0</v>
      </c>
      <c r="J28" s="99"/>
      <c r="K28" s="128"/>
    </row>
    <row r="29" spans="1:11" s="55" customFormat="1" ht="13.2" x14ac:dyDescent="0.25">
      <c r="A29" s="49" t="s">
        <v>65</v>
      </c>
      <c r="B29" s="69">
        <v>83900</v>
      </c>
      <c r="C29" s="50">
        <v>200000</v>
      </c>
      <c r="D29" s="129">
        <f t="shared" si="0"/>
        <v>26544.56168292521</v>
      </c>
      <c r="E29" s="126">
        <f t="shared" si="1"/>
        <v>238.37902264600714</v>
      </c>
      <c r="F29" s="100">
        <v>13273</v>
      </c>
      <c r="G29" s="126">
        <f>F29/D29*100</f>
        <v>50.002709250000002</v>
      </c>
      <c r="H29" s="127">
        <v>13273</v>
      </c>
      <c r="I29" s="126">
        <f t="shared" si="3"/>
        <v>100</v>
      </c>
      <c r="J29" s="99">
        <v>13273</v>
      </c>
      <c r="K29" s="128">
        <f t="shared" si="4"/>
        <v>100</v>
      </c>
    </row>
    <row r="30" spans="1:11" s="55" customFormat="1" ht="13.2" x14ac:dyDescent="0.25">
      <c r="A30" s="49" t="s">
        <v>67</v>
      </c>
      <c r="B30" s="69">
        <v>83900</v>
      </c>
      <c r="C30" s="50">
        <v>200000</v>
      </c>
      <c r="D30" s="129">
        <f t="shared" si="0"/>
        <v>26544.56168292521</v>
      </c>
      <c r="E30" s="126">
        <f t="shared" si="1"/>
        <v>238.37902264600714</v>
      </c>
      <c r="F30" s="100">
        <v>13273</v>
      </c>
      <c r="G30" s="126">
        <f t="shared" si="2"/>
        <v>50.002709250000002</v>
      </c>
      <c r="H30" s="127">
        <v>13273</v>
      </c>
      <c r="I30" s="126">
        <f t="shared" si="3"/>
        <v>100</v>
      </c>
      <c r="J30" s="99">
        <v>13273</v>
      </c>
      <c r="K30" s="128">
        <f t="shared" si="4"/>
        <v>100</v>
      </c>
    </row>
    <row r="31" spans="1:11" s="55" customFormat="1" ht="13.2" x14ac:dyDescent="0.25">
      <c r="A31" s="49" t="s">
        <v>85</v>
      </c>
      <c r="B31" s="69">
        <v>83900</v>
      </c>
      <c r="C31" s="50">
        <v>200000</v>
      </c>
      <c r="D31" s="129">
        <f t="shared" si="0"/>
        <v>26544.56168292521</v>
      </c>
      <c r="E31" s="126">
        <f t="shared" si="1"/>
        <v>238.37902264600714</v>
      </c>
      <c r="F31" s="100">
        <v>13273</v>
      </c>
      <c r="G31" s="126">
        <f t="shared" si="2"/>
        <v>50.002709250000002</v>
      </c>
      <c r="H31" s="127"/>
      <c r="I31" s="126">
        <v>0</v>
      </c>
      <c r="J31" s="99"/>
      <c r="K31" s="128"/>
    </row>
    <row r="32" spans="1:11" s="83" customFormat="1" ht="13.2" x14ac:dyDescent="0.25">
      <c r="A32" s="82" t="s">
        <v>96</v>
      </c>
      <c r="B32" s="120">
        <f>B33+B45</f>
        <v>5193892.84</v>
      </c>
      <c r="C32" s="121">
        <v>5512500</v>
      </c>
      <c r="D32" s="122">
        <f t="shared" si="0"/>
        <v>731634.48138562613</v>
      </c>
      <c r="E32" s="123">
        <f t="shared" si="1"/>
        <v>106.13426518056541</v>
      </c>
      <c r="F32" s="121">
        <v>812950</v>
      </c>
      <c r="G32" s="123">
        <f t="shared" si="2"/>
        <v>111.11422721088435</v>
      </c>
      <c r="H32" s="124">
        <v>870000</v>
      </c>
      <c r="I32" s="123">
        <f t="shared" si="3"/>
        <v>107.01765176210098</v>
      </c>
      <c r="J32" s="120">
        <v>870000</v>
      </c>
      <c r="K32" s="125">
        <f t="shared" si="4"/>
        <v>100</v>
      </c>
    </row>
    <row r="33" spans="1:11" s="55" customFormat="1" ht="13.2" x14ac:dyDescent="0.25">
      <c r="A33" s="49" t="s">
        <v>61</v>
      </c>
      <c r="B33" s="69">
        <v>5193892.84</v>
      </c>
      <c r="C33" s="50">
        <v>5505500</v>
      </c>
      <c r="D33" s="129">
        <f t="shared" si="0"/>
        <v>730705.42172672367</v>
      </c>
      <c r="E33" s="126">
        <f t="shared" si="1"/>
        <v>105.99949151049486</v>
      </c>
      <c r="F33" s="100">
        <f>F34+F38+F43</f>
        <v>810950</v>
      </c>
      <c r="G33" s="126">
        <f t="shared" si="2"/>
        <v>110.98179593134138</v>
      </c>
      <c r="H33" s="127">
        <f>H34+H38+H43</f>
        <v>868000</v>
      </c>
      <c r="I33" s="126">
        <f t="shared" si="3"/>
        <v>107.03495899870524</v>
      </c>
      <c r="J33" s="99">
        <v>868000</v>
      </c>
      <c r="K33" s="128">
        <f t="shared" si="4"/>
        <v>100</v>
      </c>
    </row>
    <row r="34" spans="1:11" s="55" customFormat="1" ht="13.2" x14ac:dyDescent="0.25">
      <c r="A34" s="49" t="s">
        <v>62</v>
      </c>
      <c r="B34" s="69">
        <f>B35+B36+B37</f>
        <v>4608577.03</v>
      </c>
      <c r="C34" s="50">
        <v>4940000</v>
      </c>
      <c r="D34" s="129">
        <f t="shared" si="0"/>
        <v>655650.67356825271</v>
      </c>
      <c r="E34" s="126">
        <f t="shared" si="1"/>
        <v>107.19143822144164</v>
      </c>
      <c r="F34" s="100">
        <f>F35+F36+F37</f>
        <v>731530</v>
      </c>
      <c r="G34" s="126">
        <f t="shared" si="2"/>
        <v>111.57313329959516</v>
      </c>
      <c r="H34" s="127">
        <v>780000</v>
      </c>
      <c r="I34" s="126">
        <f t="shared" si="3"/>
        <v>106.62583899498313</v>
      </c>
      <c r="J34" s="99">
        <v>780000</v>
      </c>
      <c r="K34" s="128">
        <f t="shared" si="4"/>
        <v>100</v>
      </c>
    </row>
    <row r="35" spans="1:11" s="55" customFormat="1" ht="13.2" x14ac:dyDescent="0.25">
      <c r="A35" s="49" t="s">
        <v>89</v>
      </c>
      <c r="B35" s="69">
        <v>3832653.06</v>
      </c>
      <c r="C35" s="50">
        <v>4050000</v>
      </c>
      <c r="D35" s="129">
        <f t="shared" si="0"/>
        <v>537527.37407923548</v>
      </c>
      <c r="E35" s="126">
        <f t="shared" si="1"/>
        <v>105.67092655133257</v>
      </c>
      <c r="F35" s="100">
        <v>600000</v>
      </c>
      <c r="G35" s="126">
        <f t="shared" si="2"/>
        <v>111.62222222222222</v>
      </c>
      <c r="H35" s="127"/>
      <c r="I35" s="126">
        <f t="shared" si="3"/>
        <v>0</v>
      </c>
      <c r="J35" s="99"/>
      <c r="K35" s="128"/>
    </row>
    <row r="36" spans="1:11" s="55" customFormat="1" ht="13.2" x14ac:dyDescent="0.25">
      <c r="A36" s="49" t="s">
        <v>97</v>
      </c>
      <c r="B36" s="69">
        <v>195735.23</v>
      </c>
      <c r="C36" s="50">
        <v>270000</v>
      </c>
      <c r="D36" s="129">
        <f t="shared" si="0"/>
        <v>35835.158271949032</v>
      </c>
      <c r="E36" s="126">
        <f t="shared" si="1"/>
        <v>137.94144263145677</v>
      </c>
      <c r="F36" s="100">
        <v>38630</v>
      </c>
      <c r="G36" s="126">
        <f t="shared" si="2"/>
        <v>107.79916111111112</v>
      </c>
      <c r="H36" s="127"/>
      <c r="I36" s="126">
        <f t="shared" si="3"/>
        <v>0</v>
      </c>
      <c r="J36" s="99"/>
      <c r="K36" s="128"/>
    </row>
    <row r="37" spans="1:11" s="55" customFormat="1" ht="13.2" x14ac:dyDescent="0.25">
      <c r="A37" s="49" t="s">
        <v>90</v>
      </c>
      <c r="B37" s="69">
        <v>580188.74</v>
      </c>
      <c r="C37" s="50">
        <v>620000</v>
      </c>
      <c r="D37" s="129">
        <f t="shared" si="0"/>
        <v>82288.141217068143</v>
      </c>
      <c r="E37" s="126">
        <f>C37/B37*100</f>
        <v>106.86177742780738</v>
      </c>
      <c r="F37" s="100">
        <v>92900</v>
      </c>
      <c r="G37" s="126">
        <f t="shared" si="2"/>
        <v>112.89597580645163</v>
      </c>
      <c r="H37" s="127"/>
      <c r="I37" s="126">
        <f t="shared" si="3"/>
        <v>0</v>
      </c>
      <c r="J37" s="99"/>
      <c r="K37" s="128"/>
    </row>
    <row r="38" spans="1:11" s="55" customFormat="1" ht="13.2" x14ac:dyDescent="0.25">
      <c r="A38" s="49" t="s">
        <v>63</v>
      </c>
      <c r="B38" s="69">
        <f>B39+B40+B41+B42</f>
        <v>559815.81000000006</v>
      </c>
      <c r="C38" s="50">
        <v>557000</v>
      </c>
      <c r="D38" s="129">
        <f t="shared" si="0"/>
        <v>73926.604286946706</v>
      </c>
      <c r="E38" s="126">
        <f t="shared" si="1"/>
        <v>99.497011347357258</v>
      </c>
      <c r="F38" s="100">
        <f>F39+F40+F41+F42</f>
        <v>76770</v>
      </c>
      <c r="G38" s="126">
        <f t="shared" si="2"/>
        <v>103.84624147217237</v>
      </c>
      <c r="H38" s="127">
        <v>85300</v>
      </c>
      <c r="I38" s="126">
        <f t="shared" si="3"/>
        <v>111.11111111111111</v>
      </c>
      <c r="J38" s="99">
        <v>85300</v>
      </c>
      <c r="K38" s="128">
        <f t="shared" si="4"/>
        <v>100</v>
      </c>
    </row>
    <row r="39" spans="1:11" s="55" customFormat="1" ht="13.2" x14ac:dyDescent="0.25">
      <c r="A39" s="49" t="s">
        <v>98</v>
      </c>
      <c r="B39" s="69">
        <v>118663</v>
      </c>
      <c r="C39" s="50">
        <v>142000</v>
      </c>
      <c r="D39" s="129">
        <f t="shared" si="0"/>
        <v>18846.638794876897</v>
      </c>
      <c r="E39" s="126">
        <f t="shared" si="1"/>
        <v>119.66661891238213</v>
      </c>
      <c r="F39" s="100">
        <v>25890</v>
      </c>
      <c r="G39" s="126">
        <f t="shared" si="2"/>
        <v>137.37197535211268</v>
      </c>
      <c r="H39" s="127"/>
      <c r="I39" s="126">
        <f t="shared" si="3"/>
        <v>0</v>
      </c>
      <c r="J39" s="99"/>
      <c r="K39" s="128"/>
    </row>
    <row r="40" spans="1:11" s="55" customFormat="1" ht="13.2" x14ac:dyDescent="0.25">
      <c r="A40" s="49" t="s">
        <v>81</v>
      </c>
      <c r="B40" s="69">
        <v>108113.66</v>
      </c>
      <c r="C40" s="50">
        <v>165000</v>
      </c>
      <c r="D40" s="129">
        <f t="shared" si="0"/>
        <v>21899.263388413299</v>
      </c>
      <c r="E40" s="126">
        <f t="shared" si="1"/>
        <v>152.61716234562775</v>
      </c>
      <c r="F40" s="100">
        <v>9620</v>
      </c>
      <c r="G40" s="126">
        <f t="shared" si="2"/>
        <v>43.928418181818181</v>
      </c>
      <c r="H40" s="127"/>
      <c r="I40" s="126">
        <f t="shared" si="3"/>
        <v>0</v>
      </c>
      <c r="J40" s="99"/>
      <c r="K40" s="128"/>
    </row>
    <row r="41" spans="1:11" s="55" customFormat="1" ht="13.2" x14ac:dyDescent="0.25">
      <c r="A41" s="49" t="s">
        <v>82</v>
      </c>
      <c r="B41" s="69">
        <v>254692.71</v>
      </c>
      <c r="C41" s="50">
        <v>150000</v>
      </c>
      <c r="D41" s="129">
        <f>C41/7.5345</f>
        <v>19908.421262193908</v>
      </c>
      <c r="E41" s="126">
        <f t="shared" si="1"/>
        <v>58.894500749550318</v>
      </c>
      <c r="F41" s="100">
        <v>27740</v>
      </c>
      <c r="G41" s="126">
        <f t="shared" si="2"/>
        <v>139.33802</v>
      </c>
      <c r="H41" s="127"/>
      <c r="I41" s="126">
        <f t="shared" si="3"/>
        <v>0</v>
      </c>
      <c r="J41" s="99"/>
      <c r="K41" s="128"/>
    </row>
    <row r="42" spans="1:11" s="55" customFormat="1" ht="13.2" x14ac:dyDescent="0.25">
      <c r="A42" s="49" t="s">
        <v>91</v>
      </c>
      <c r="B42" s="69">
        <v>78346.44</v>
      </c>
      <c r="C42" s="50">
        <v>100000</v>
      </c>
      <c r="D42" s="129">
        <f t="shared" si="0"/>
        <v>13272.280841462605</v>
      </c>
      <c r="E42" s="126">
        <f t="shared" si="1"/>
        <v>127.6382181500525</v>
      </c>
      <c r="F42" s="100">
        <v>13520</v>
      </c>
      <c r="G42" s="126">
        <f t="shared" si="2"/>
        <v>101.86644</v>
      </c>
      <c r="H42" s="127"/>
      <c r="I42" s="126">
        <f t="shared" si="3"/>
        <v>0</v>
      </c>
      <c r="J42" s="99"/>
      <c r="K42" s="128"/>
    </row>
    <row r="43" spans="1:11" s="55" customFormat="1" ht="13.2" x14ac:dyDescent="0.25">
      <c r="A43" s="49" t="s">
        <v>64</v>
      </c>
      <c r="B43" s="69">
        <v>25500</v>
      </c>
      <c r="C43" s="50">
        <v>5500</v>
      </c>
      <c r="D43" s="129">
        <f t="shared" si="0"/>
        <v>729.97544628044329</v>
      </c>
      <c r="E43" s="126">
        <f t="shared" si="1"/>
        <v>21.568627450980394</v>
      </c>
      <c r="F43" s="100">
        <v>2650</v>
      </c>
      <c r="G43" s="126">
        <f t="shared" si="2"/>
        <v>363.02590909090912</v>
      </c>
      <c r="H43" s="127">
        <v>2700</v>
      </c>
      <c r="I43" s="126">
        <f t="shared" si="3"/>
        <v>101.88679245283019</v>
      </c>
      <c r="J43" s="99">
        <v>2700</v>
      </c>
      <c r="K43" s="128">
        <f t="shared" si="4"/>
        <v>100</v>
      </c>
    </row>
    <row r="44" spans="1:11" s="55" customFormat="1" ht="13.2" x14ac:dyDescent="0.25">
      <c r="A44" s="49" t="s">
        <v>99</v>
      </c>
      <c r="B44" s="69">
        <v>25500</v>
      </c>
      <c r="C44" s="50">
        <v>5500</v>
      </c>
      <c r="D44" s="129">
        <f t="shared" si="0"/>
        <v>729.97544628044329</v>
      </c>
      <c r="E44" s="126">
        <f t="shared" si="1"/>
        <v>21.568627450980394</v>
      </c>
      <c r="F44" s="100">
        <v>2650</v>
      </c>
      <c r="G44" s="126">
        <f t="shared" si="2"/>
        <v>363.02590909090912</v>
      </c>
      <c r="H44" s="127"/>
      <c r="I44" s="126">
        <f t="shared" si="3"/>
        <v>0</v>
      </c>
      <c r="J44" s="99"/>
      <c r="K44" s="128"/>
    </row>
    <row r="45" spans="1:11" s="55" customFormat="1" ht="13.2" x14ac:dyDescent="0.25">
      <c r="A45" s="49" t="s">
        <v>65</v>
      </c>
      <c r="B45" s="69">
        <v>0</v>
      </c>
      <c r="C45" s="50">
        <v>10000</v>
      </c>
      <c r="D45" s="129">
        <f t="shared" si="0"/>
        <v>1327.2280841462605</v>
      </c>
      <c r="E45" s="126"/>
      <c r="F45" s="100">
        <v>0</v>
      </c>
      <c r="G45" s="126">
        <f t="shared" si="2"/>
        <v>0</v>
      </c>
      <c r="H45" s="127">
        <v>2000</v>
      </c>
      <c r="I45" s="126"/>
      <c r="J45" s="99">
        <v>2000</v>
      </c>
      <c r="K45" s="128">
        <f t="shared" si="4"/>
        <v>100</v>
      </c>
    </row>
    <row r="46" spans="1:11" s="55" customFormat="1" ht="13.2" x14ac:dyDescent="0.25">
      <c r="A46" s="49" t="s">
        <v>66</v>
      </c>
      <c r="B46" s="69">
        <v>0</v>
      </c>
      <c r="C46" s="50">
        <v>0</v>
      </c>
      <c r="D46" s="129">
        <f t="shared" si="0"/>
        <v>0</v>
      </c>
      <c r="E46" s="126"/>
      <c r="F46" s="100">
        <v>0</v>
      </c>
      <c r="G46" s="126"/>
      <c r="H46" s="127">
        <v>0</v>
      </c>
      <c r="I46" s="126"/>
      <c r="J46" s="99">
        <v>0</v>
      </c>
      <c r="K46" s="128"/>
    </row>
    <row r="47" spans="1:11" s="55" customFormat="1" ht="13.2" x14ac:dyDescent="0.25">
      <c r="A47" s="49" t="s">
        <v>100</v>
      </c>
      <c r="B47" s="69">
        <v>0</v>
      </c>
      <c r="C47" s="50">
        <v>0</v>
      </c>
      <c r="D47" s="129">
        <f t="shared" si="0"/>
        <v>0</v>
      </c>
      <c r="E47" s="126"/>
      <c r="F47" s="100">
        <v>0</v>
      </c>
      <c r="G47" s="126"/>
      <c r="H47" s="127"/>
      <c r="I47" s="126"/>
      <c r="J47" s="99"/>
      <c r="K47" s="128"/>
    </row>
    <row r="48" spans="1:11" s="55" customFormat="1" ht="13.2" x14ac:dyDescent="0.25">
      <c r="A48" s="49" t="s">
        <v>67</v>
      </c>
      <c r="B48" s="69">
        <v>0</v>
      </c>
      <c r="C48" s="50">
        <v>10000</v>
      </c>
      <c r="D48" s="129">
        <f t="shared" si="0"/>
        <v>1327.2280841462605</v>
      </c>
      <c r="E48" s="126"/>
      <c r="F48" s="100">
        <v>2000</v>
      </c>
      <c r="G48" s="126">
        <f t="shared" si="2"/>
        <v>150.69000000000003</v>
      </c>
      <c r="H48" s="127">
        <v>2000</v>
      </c>
      <c r="I48" s="126"/>
      <c r="J48" s="99">
        <v>2000</v>
      </c>
      <c r="K48" s="128">
        <f>J48/H48*100</f>
        <v>100</v>
      </c>
    </row>
    <row r="49" spans="1:11" s="55" customFormat="1" ht="13.2" x14ac:dyDescent="0.25">
      <c r="A49" s="49" t="s">
        <v>83</v>
      </c>
      <c r="B49" s="69">
        <v>0</v>
      </c>
      <c r="C49" s="50">
        <v>0</v>
      </c>
      <c r="D49" s="129">
        <f t="shared" si="0"/>
        <v>0</v>
      </c>
      <c r="E49" s="126"/>
      <c r="F49" s="100">
        <v>0</v>
      </c>
      <c r="G49" s="126"/>
      <c r="H49" s="127"/>
      <c r="I49" s="126"/>
      <c r="J49" s="99"/>
      <c r="K49" s="128"/>
    </row>
    <row r="50" spans="1:11" s="55" customFormat="1" ht="13.2" x14ac:dyDescent="0.25">
      <c r="A50" s="49" t="s">
        <v>84</v>
      </c>
      <c r="B50" s="69">
        <v>0</v>
      </c>
      <c r="C50" s="50">
        <v>0</v>
      </c>
      <c r="D50" s="129">
        <f t="shared" si="0"/>
        <v>0</v>
      </c>
      <c r="E50" s="126"/>
      <c r="F50" s="100">
        <v>0</v>
      </c>
      <c r="G50" s="126"/>
      <c r="H50" s="127"/>
      <c r="I50" s="126"/>
      <c r="J50" s="99"/>
      <c r="K50" s="128"/>
    </row>
    <row r="51" spans="1:11" s="55" customFormat="1" ht="13.2" x14ac:dyDescent="0.25">
      <c r="A51" s="49" t="s">
        <v>85</v>
      </c>
      <c r="B51" s="69">
        <v>0</v>
      </c>
      <c r="C51" s="50">
        <v>10000</v>
      </c>
      <c r="D51" s="129">
        <f t="shared" si="0"/>
        <v>1327.2280841462605</v>
      </c>
      <c r="E51" s="126"/>
      <c r="F51" s="100">
        <v>0</v>
      </c>
      <c r="G51" s="126">
        <f t="shared" si="2"/>
        <v>0</v>
      </c>
      <c r="H51" s="127"/>
      <c r="I51" s="126"/>
      <c r="J51" s="99"/>
      <c r="K51" s="128"/>
    </row>
    <row r="52" spans="1:11" s="55" customFormat="1" ht="13.2" x14ac:dyDescent="0.25">
      <c r="A52" s="49" t="s">
        <v>68</v>
      </c>
      <c r="B52" s="69">
        <v>0</v>
      </c>
      <c r="C52" s="50">
        <v>0</v>
      </c>
      <c r="D52" s="129">
        <f t="shared" si="0"/>
        <v>0</v>
      </c>
      <c r="E52" s="126"/>
      <c r="F52" s="100">
        <v>0</v>
      </c>
      <c r="G52" s="126"/>
      <c r="H52" s="127">
        <v>0</v>
      </c>
      <c r="I52" s="126"/>
      <c r="J52" s="99">
        <v>0</v>
      </c>
      <c r="K52" s="128"/>
    </row>
    <row r="53" spans="1:11" s="55" customFormat="1" ht="13.2" x14ac:dyDescent="0.25">
      <c r="A53" s="49" t="s">
        <v>101</v>
      </c>
      <c r="B53" s="69">
        <v>0</v>
      </c>
      <c r="C53" s="50">
        <v>0</v>
      </c>
      <c r="D53" s="129">
        <f t="shared" si="0"/>
        <v>0</v>
      </c>
      <c r="E53" s="126"/>
      <c r="F53" s="100">
        <v>0</v>
      </c>
      <c r="G53" s="126"/>
      <c r="H53" s="127"/>
      <c r="I53" s="126"/>
      <c r="J53" s="99"/>
      <c r="K53" s="128"/>
    </row>
    <row r="54" spans="1:11" s="55" customFormat="1" ht="13.2" x14ac:dyDescent="0.25">
      <c r="A54" s="49" t="s">
        <v>102</v>
      </c>
      <c r="B54" s="69">
        <v>0</v>
      </c>
      <c r="C54" s="50">
        <v>0</v>
      </c>
      <c r="D54" s="129">
        <f t="shared" si="0"/>
        <v>0</v>
      </c>
      <c r="E54" s="126"/>
      <c r="F54" s="100">
        <v>0</v>
      </c>
      <c r="G54" s="126"/>
      <c r="H54" s="127"/>
      <c r="I54" s="126"/>
      <c r="J54" s="99"/>
      <c r="K54" s="128"/>
    </row>
    <row r="55" spans="1:11" s="55" customFormat="1" ht="13.2" x14ac:dyDescent="0.25">
      <c r="A55" s="49" t="s">
        <v>103</v>
      </c>
      <c r="B55" s="69">
        <v>0</v>
      </c>
      <c r="C55" s="50">
        <v>0</v>
      </c>
      <c r="D55" s="129">
        <f t="shared" si="0"/>
        <v>0</v>
      </c>
      <c r="E55" s="126"/>
      <c r="F55" s="100">
        <v>0</v>
      </c>
      <c r="G55" s="126"/>
      <c r="H55" s="127"/>
      <c r="I55" s="126"/>
      <c r="J55" s="99"/>
      <c r="K55" s="128"/>
    </row>
    <row r="56" spans="1:11" s="83" customFormat="1" ht="13.2" x14ac:dyDescent="0.25">
      <c r="A56" s="82" t="s">
        <v>113</v>
      </c>
      <c r="B56" s="120">
        <v>271795.63</v>
      </c>
      <c r="C56" s="121">
        <v>360000</v>
      </c>
      <c r="D56" s="122">
        <f t="shared" si="0"/>
        <v>47780.211029265374</v>
      </c>
      <c r="E56" s="123">
        <f>C56/B56*100</f>
        <v>132.45246069629596</v>
      </c>
      <c r="F56" s="121">
        <v>53000</v>
      </c>
      <c r="G56" s="123">
        <f t="shared" si="2"/>
        <v>110.92458333333335</v>
      </c>
      <c r="H56" s="124">
        <v>57000</v>
      </c>
      <c r="I56" s="123">
        <f t="shared" si="3"/>
        <v>107.54716981132076</v>
      </c>
      <c r="J56" s="120">
        <v>57000</v>
      </c>
      <c r="K56" s="125">
        <f t="shared" si="4"/>
        <v>100</v>
      </c>
    </row>
    <row r="57" spans="1:11" s="55" customFormat="1" ht="13.2" x14ac:dyDescent="0.25">
      <c r="A57" s="49" t="s">
        <v>61</v>
      </c>
      <c r="B57" s="69">
        <v>271795.63</v>
      </c>
      <c r="C57" s="50">
        <v>360000</v>
      </c>
      <c r="D57" s="129">
        <f t="shared" si="0"/>
        <v>47780.211029265374</v>
      </c>
      <c r="E57" s="126">
        <f t="shared" si="1"/>
        <v>132.45246069629596</v>
      </c>
      <c r="F57" s="100">
        <v>53000</v>
      </c>
      <c r="G57" s="126">
        <f t="shared" si="2"/>
        <v>110.92458333333335</v>
      </c>
      <c r="H57" s="127">
        <v>57000</v>
      </c>
      <c r="I57" s="126">
        <f t="shared" si="3"/>
        <v>107.54716981132076</v>
      </c>
      <c r="J57" s="99">
        <v>57000</v>
      </c>
      <c r="K57" s="128">
        <f t="shared" si="4"/>
        <v>100</v>
      </c>
    </row>
    <row r="58" spans="1:11" s="55" customFormat="1" ht="13.2" x14ac:dyDescent="0.25">
      <c r="A58" s="49" t="s">
        <v>62</v>
      </c>
      <c r="B58" s="69">
        <v>255524.63</v>
      </c>
      <c r="C58" s="50">
        <v>330000</v>
      </c>
      <c r="D58" s="129">
        <f t="shared" si="0"/>
        <v>43798.526776826599</v>
      </c>
      <c r="E58" s="126">
        <f t="shared" si="1"/>
        <v>129.14606314076261</v>
      </c>
      <c r="F58" s="100">
        <f>F59+F60</f>
        <v>50000</v>
      </c>
      <c r="G58" s="126">
        <f t="shared" si="2"/>
        <v>114.15909090909091</v>
      </c>
      <c r="H58" s="127">
        <v>53000</v>
      </c>
      <c r="I58" s="126">
        <f t="shared" si="3"/>
        <v>106</v>
      </c>
      <c r="J58" s="99">
        <v>53000</v>
      </c>
      <c r="K58" s="128">
        <f t="shared" si="4"/>
        <v>100</v>
      </c>
    </row>
    <row r="59" spans="1:11" s="55" customFormat="1" ht="13.2" x14ac:dyDescent="0.25">
      <c r="A59" s="49" t="s">
        <v>89</v>
      </c>
      <c r="B59" s="69">
        <v>0</v>
      </c>
      <c r="C59" s="50">
        <v>0</v>
      </c>
      <c r="D59" s="129">
        <f t="shared" si="0"/>
        <v>0</v>
      </c>
      <c r="E59" s="126"/>
      <c r="F59" s="100">
        <v>47700</v>
      </c>
      <c r="G59" s="126"/>
      <c r="H59" s="127"/>
      <c r="I59" s="126">
        <f t="shared" si="3"/>
        <v>0</v>
      </c>
      <c r="J59" s="99"/>
      <c r="K59" s="128"/>
    </row>
    <row r="60" spans="1:11" s="55" customFormat="1" ht="13.2" x14ac:dyDescent="0.25">
      <c r="A60" s="49" t="s">
        <v>90</v>
      </c>
      <c r="B60" s="69">
        <v>0</v>
      </c>
      <c r="C60" s="50">
        <v>0</v>
      </c>
      <c r="D60" s="129">
        <f t="shared" si="0"/>
        <v>0</v>
      </c>
      <c r="E60" s="126"/>
      <c r="F60" s="100">
        <v>2300</v>
      </c>
      <c r="G60" s="126"/>
      <c r="H60" s="127"/>
      <c r="I60" s="126">
        <f t="shared" si="3"/>
        <v>0</v>
      </c>
      <c r="J60" s="99"/>
      <c r="K60" s="128"/>
    </row>
    <row r="61" spans="1:11" s="55" customFormat="1" ht="13.2" x14ac:dyDescent="0.25">
      <c r="A61" s="49" t="s">
        <v>63</v>
      </c>
      <c r="B61" s="69">
        <v>16271</v>
      </c>
      <c r="C61" s="50">
        <v>30000</v>
      </c>
      <c r="D61" s="129">
        <f t="shared" si="0"/>
        <v>3981.6842524387812</v>
      </c>
      <c r="E61" s="126">
        <f t="shared" si="1"/>
        <v>184.37711265441584</v>
      </c>
      <c r="F61" s="100">
        <v>3000</v>
      </c>
      <c r="G61" s="126">
        <f t="shared" si="2"/>
        <v>75.345000000000013</v>
      </c>
      <c r="H61" s="127">
        <v>4000</v>
      </c>
      <c r="I61" s="126">
        <f t="shared" si="3"/>
        <v>133.33333333333331</v>
      </c>
      <c r="J61" s="99">
        <v>4000</v>
      </c>
      <c r="K61" s="128">
        <f t="shared" si="4"/>
        <v>100</v>
      </c>
    </row>
    <row r="62" spans="1:11" s="55" customFormat="1" ht="13.2" x14ac:dyDescent="0.25">
      <c r="A62" s="49" t="s">
        <v>98</v>
      </c>
      <c r="B62" s="69">
        <v>0</v>
      </c>
      <c r="C62" s="50">
        <v>0</v>
      </c>
      <c r="D62" s="129">
        <f t="shared" si="0"/>
        <v>0</v>
      </c>
      <c r="E62" s="126"/>
      <c r="F62" s="100">
        <v>3000</v>
      </c>
      <c r="G62" s="126"/>
      <c r="H62" s="127"/>
      <c r="I62" s="126">
        <f t="shared" si="3"/>
        <v>0</v>
      </c>
      <c r="J62" s="99"/>
      <c r="K62" s="128"/>
    </row>
    <row r="63" spans="1:11" s="83" customFormat="1" ht="26.4" x14ac:dyDescent="0.25">
      <c r="A63" s="82" t="s">
        <v>110</v>
      </c>
      <c r="B63" s="120">
        <v>0</v>
      </c>
      <c r="C63" s="121">
        <v>0</v>
      </c>
      <c r="D63" s="122">
        <f>C63/7.5345</f>
        <v>0</v>
      </c>
      <c r="E63" s="123"/>
      <c r="F63" s="121">
        <v>1400</v>
      </c>
      <c r="G63" s="123"/>
      <c r="H63" s="124">
        <v>1500</v>
      </c>
      <c r="I63" s="123">
        <f t="shared" si="3"/>
        <v>107.14285714285714</v>
      </c>
      <c r="J63" s="120">
        <v>1500</v>
      </c>
      <c r="K63" s="125">
        <f t="shared" si="4"/>
        <v>100</v>
      </c>
    </row>
    <row r="64" spans="1:11" s="55" customFormat="1" ht="13.2" x14ac:dyDescent="0.25">
      <c r="A64" s="49" t="s">
        <v>61</v>
      </c>
      <c r="B64" s="69">
        <v>0</v>
      </c>
      <c r="C64" s="50">
        <v>0</v>
      </c>
      <c r="D64" s="129">
        <f t="shared" si="0"/>
        <v>0</v>
      </c>
      <c r="E64" s="126"/>
      <c r="F64" s="100">
        <v>1400</v>
      </c>
      <c r="G64" s="126"/>
      <c r="H64" s="127">
        <v>1500</v>
      </c>
      <c r="I64" s="126">
        <f t="shared" si="3"/>
        <v>107.14285714285714</v>
      </c>
      <c r="J64" s="99">
        <v>1500</v>
      </c>
      <c r="K64" s="128">
        <f t="shared" si="4"/>
        <v>100</v>
      </c>
    </row>
    <row r="65" spans="1:11" s="55" customFormat="1" ht="13.2" x14ac:dyDescent="0.25">
      <c r="A65" s="49" t="s">
        <v>62</v>
      </c>
      <c r="B65" s="69">
        <v>0</v>
      </c>
      <c r="C65" s="50">
        <v>0</v>
      </c>
      <c r="D65" s="129">
        <f t="shared" si="0"/>
        <v>0</v>
      </c>
      <c r="E65" s="126"/>
      <c r="F65" s="100">
        <v>1165</v>
      </c>
      <c r="G65" s="126"/>
      <c r="H65" s="127">
        <v>1360</v>
      </c>
      <c r="I65" s="126">
        <f t="shared" si="3"/>
        <v>116.7381974248927</v>
      </c>
      <c r="J65" s="99">
        <v>1360</v>
      </c>
      <c r="K65" s="128">
        <f t="shared" si="4"/>
        <v>100</v>
      </c>
    </row>
    <row r="66" spans="1:11" s="55" customFormat="1" ht="13.2" x14ac:dyDescent="0.25">
      <c r="A66" s="49" t="s">
        <v>89</v>
      </c>
      <c r="B66" s="69">
        <v>0</v>
      </c>
      <c r="C66" s="50">
        <v>0</v>
      </c>
      <c r="D66" s="129">
        <f t="shared" ref="D66:D91" si="5">C66/7.5345</f>
        <v>0</v>
      </c>
      <c r="E66" s="126"/>
      <c r="F66" s="100">
        <v>1000</v>
      </c>
      <c r="G66" s="126"/>
      <c r="H66" s="127"/>
      <c r="I66" s="126"/>
      <c r="J66" s="99"/>
      <c r="K66" s="128"/>
    </row>
    <row r="67" spans="1:11" s="55" customFormat="1" ht="13.2" x14ac:dyDescent="0.25">
      <c r="A67" s="49" t="s">
        <v>90</v>
      </c>
      <c r="B67" s="69">
        <v>0</v>
      </c>
      <c r="C67" s="50">
        <v>0</v>
      </c>
      <c r="D67" s="129">
        <f t="shared" si="5"/>
        <v>0</v>
      </c>
      <c r="E67" s="126"/>
      <c r="F67" s="100">
        <v>165</v>
      </c>
      <c r="G67" s="126"/>
      <c r="H67" s="127"/>
      <c r="I67" s="126"/>
      <c r="J67" s="99"/>
      <c r="K67" s="128"/>
    </row>
    <row r="68" spans="1:11" s="55" customFormat="1" ht="13.2" x14ac:dyDescent="0.25">
      <c r="A68" s="49" t="s">
        <v>63</v>
      </c>
      <c r="B68" s="69">
        <v>0</v>
      </c>
      <c r="C68" s="50">
        <v>0</v>
      </c>
      <c r="D68" s="129">
        <f t="shared" si="5"/>
        <v>0</v>
      </c>
      <c r="E68" s="126"/>
      <c r="F68" s="100">
        <v>0</v>
      </c>
      <c r="G68" s="126"/>
      <c r="H68" s="127">
        <v>0</v>
      </c>
      <c r="I68" s="126"/>
      <c r="J68" s="99">
        <v>0</v>
      </c>
      <c r="K68" s="128"/>
    </row>
    <row r="69" spans="1:11" s="55" customFormat="1" ht="13.2" x14ac:dyDescent="0.25">
      <c r="A69" s="49" t="s">
        <v>81</v>
      </c>
      <c r="B69" s="69">
        <v>0</v>
      </c>
      <c r="C69" s="50">
        <v>0</v>
      </c>
      <c r="D69" s="129">
        <f t="shared" si="5"/>
        <v>0</v>
      </c>
      <c r="E69" s="126"/>
      <c r="F69" s="100">
        <v>0</v>
      </c>
      <c r="G69" s="126"/>
      <c r="H69" s="127"/>
      <c r="I69" s="126"/>
      <c r="J69" s="99"/>
      <c r="K69" s="128"/>
    </row>
    <row r="70" spans="1:11" s="55" customFormat="1" ht="13.2" x14ac:dyDescent="0.25">
      <c r="A70" s="49" t="s">
        <v>91</v>
      </c>
      <c r="B70" s="69">
        <v>0</v>
      </c>
      <c r="C70" s="50">
        <v>0</v>
      </c>
      <c r="D70" s="129">
        <f t="shared" si="5"/>
        <v>0</v>
      </c>
      <c r="E70" s="126"/>
      <c r="F70" s="100">
        <v>0</v>
      </c>
      <c r="G70" s="126"/>
      <c r="H70" s="127"/>
      <c r="I70" s="126"/>
      <c r="J70" s="99"/>
      <c r="K70" s="128"/>
    </row>
    <row r="71" spans="1:11" s="55" customFormat="1" ht="13.2" x14ac:dyDescent="0.25">
      <c r="A71" s="49" t="s">
        <v>64</v>
      </c>
      <c r="B71" s="69">
        <v>0</v>
      </c>
      <c r="C71" s="50">
        <v>0</v>
      </c>
      <c r="D71" s="129">
        <f t="shared" si="5"/>
        <v>0</v>
      </c>
      <c r="E71" s="126"/>
      <c r="F71" s="100">
        <v>235</v>
      </c>
      <c r="G71" s="126"/>
      <c r="H71" s="127">
        <v>140</v>
      </c>
      <c r="I71" s="126">
        <f t="shared" ref="I71:I91" si="6">H71/F71*100</f>
        <v>59.574468085106382</v>
      </c>
      <c r="J71" s="99">
        <v>140</v>
      </c>
      <c r="K71" s="128">
        <f t="shared" ref="K71" si="7">J71/H71*100</f>
        <v>100</v>
      </c>
    </row>
    <row r="72" spans="1:11" s="55" customFormat="1" ht="13.2" x14ac:dyDescent="0.25">
      <c r="A72" s="49" t="s">
        <v>99</v>
      </c>
      <c r="B72" s="69">
        <v>0</v>
      </c>
      <c r="C72" s="50">
        <v>0</v>
      </c>
      <c r="D72" s="129">
        <f t="shared" si="5"/>
        <v>0</v>
      </c>
      <c r="E72" s="126"/>
      <c r="F72" s="100">
        <v>235</v>
      </c>
      <c r="G72" s="126"/>
      <c r="H72" s="127"/>
      <c r="I72" s="126">
        <f t="shared" si="6"/>
        <v>0</v>
      </c>
      <c r="J72" s="99"/>
      <c r="K72" s="128"/>
    </row>
    <row r="73" spans="1:11" s="55" customFormat="1" ht="13.2" x14ac:dyDescent="0.25">
      <c r="A73" s="49" t="s">
        <v>65</v>
      </c>
      <c r="B73" s="69">
        <v>0</v>
      </c>
      <c r="C73" s="50">
        <v>0</v>
      </c>
      <c r="D73" s="129">
        <f t="shared" si="5"/>
        <v>0</v>
      </c>
      <c r="E73" s="126"/>
      <c r="F73" s="100">
        <v>0</v>
      </c>
      <c r="G73" s="126"/>
      <c r="H73" s="127">
        <v>0</v>
      </c>
      <c r="I73" s="126"/>
      <c r="J73" s="99">
        <v>0</v>
      </c>
      <c r="K73" s="128"/>
    </row>
    <row r="74" spans="1:11" s="55" customFormat="1" ht="13.2" x14ac:dyDescent="0.25">
      <c r="A74" s="49" t="s">
        <v>67</v>
      </c>
      <c r="B74" s="69">
        <v>0</v>
      </c>
      <c r="C74" s="50">
        <v>0</v>
      </c>
      <c r="D74" s="129">
        <f t="shared" si="5"/>
        <v>0</v>
      </c>
      <c r="E74" s="126"/>
      <c r="F74" s="100">
        <v>0</v>
      </c>
      <c r="G74" s="126"/>
      <c r="H74" s="127">
        <v>0</v>
      </c>
      <c r="I74" s="126"/>
      <c r="J74" s="99"/>
      <c r="K74" s="128"/>
    </row>
    <row r="75" spans="1:11" s="55" customFormat="1" ht="13.2" x14ac:dyDescent="0.25">
      <c r="A75" s="49" t="s">
        <v>83</v>
      </c>
      <c r="B75" s="69">
        <v>0</v>
      </c>
      <c r="C75" s="50">
        <v>0</v>
      </c>
      <c r="D75" s="129">
        <f t="shared" si="5"/>
        <v>0</v>
      </c>
      <c r="E75" s="126"/>
      <c r="F75" s="100">
        <v>0</v>
      </c>
      <c r="G75" s="126"/>
      <c r="H75" s="127"/>
      <c r="I75" s="126"/>
      <c r="J75" s="99">
        <v>0</v>
      </c>
      <c r="K75" s="128"/>
    </row>
    <row r="76" spans="1:11" s="83" customFormat="1" ht="13.2" x14ac:dyDescent="0.25">
      <c r="A76" s="82" t="s">
        <v>109</v>
      </c>
      <c r="B76" s="120">
        <v>0</v>
      </c>
      <c r="C76" s="121">
        <v>5000</v>
      </c>
      <c r="D76" s="122">
        <f t="shared" si="5"/>
        <v>663.61404207313024</v>
      </c>
      <c r="E76" s="123"/>
      <c r="F76" s="121">
        <v>2650</v>
      </c>
      <c r="G76" s="123">
        <f t="shared" ref="G76:G84" si="8">F76/D76*100</f>
        <v>399.32850000000002</v>
      </c>
      <c r="H76" s="124">
        <v>3000</v>
      </c>
      <c r="I76" s="123">
        <f t="shared" si="6"/>
        <v>113.20754716981132</v>
      </c>
      <c r="J76" s="120">
        <v>3000</v>
      </c>
      <c r="K76" s="125">
        <f t="shared" ref="K76:K89" si="9">J76/H76*100</f>
        <v>100</v>
      </c>
    </row>
    <row r="77" spans="1:11" s="52" customFormat="1" ht="13.2" x14ac:dyDescent="0.25">
      <c r="A77" s="86" t="s">
        <v>61</v>
      </c>
      <c r="B77" s="99">
        <v>0</v>
      </c>
      <c r="C77" s="100">
        <v>0</v>
      </c>
      <c r="D77" s="129">
        <f t="shared" si="5"/>
        <v>0</v>
      </c>
      <c r="E77" s="126"/>
      <c r="F77" s="100">
        <v>2650</v>
      </c>
      <c r="G77" s="126"/>
      <c r="H77" s="127">
        <v>3000</v>
      </c>
      <c r="I77" s="126">
        <f t="shared" si="6"/>
        <v>113.20754716981132</v>
      </c>
      <c r="J77" s="99">
        <v>3000</v>
      </c>
      <c r="K77" s="128">
        <f t="shared" si="9"/>
        <v>100</v>
      </c>
    </row>
    <row r="78" spans="1:11" s="52" customFormat="1" ht="13.2" x14ac:dyDescent="0.25">
      <c r="A78" s="86" t="s">
        <v>63</v>
      </c>
      <c r="B78" s="99">
        <v>0</v>
      </c>
      <c r="C78" s="100">
        <v>0</v>
      </c>
      <c r="D78" s="129">
        <f t="shared" si="5"/>
        <v>0</v>
      </c>
      <c r="E78" s="126"/>
      <c r="F78" s="100">
        <v>2650</v>
      </c>
      <c r="G78" s="126"/>
      <c r="H78" s="127">
        <v>3000</v>
      </c>
      <c r="I78" s="126">
        <f t="shared" si="6"/>
        <v>113.20754716981132</v>
      </c>
      <c r="J78" s="99">
        <v>3000</v>
      </c>
      <c r="K78" s="128">
        <f t="shared" si="9"/>
        <v>100</v>
      </c>
    </row>
    <row r="79" spans="1:11" s="52" customFormat="1" ht="13.2" x14ac:dyDescent="0.25">
      <c r="A79" s="86" t="s">
        <v>98</v>
      </c>
      <c r="B79" s="99">
        <v>0</v>
      </c>
      <c r="C79" s="100">
        <v>0</v>
      </c>
      <c r="D79" s="129">
        <f t="shared" si="5"/>
        <v>0</v>
      </c>
      <c r="E79" s="126"/>
      <c r="F79" s="100">
        <v>1650</v>
      </c>
      <c r="G79" s="126"/>
      <c r="H79" s="127"/>
      <c r="I79" s="126">
        <f t="shared" si="6"/>
        <v>0</v>
      </c>
      <c r="J79" s="99">
        <v>0</v>
      </c>
      <c r="K79" s="128"/>
    </row>
    <row r="80" spans="1:11" s="52" customFormat="1" ht="13.2" x14ac:dyDescent="0.25">
      <c r="A80" s="86" t="s">
        <v>81</v>
      </c>
      <c r="B80" s="99">
        <v>0</v>
      </c>
      <c r="C80" s="100">
        <v>0</v>
      </c>
      <c r="D80" s="129">
        <f t="shared" si="5"/>
        <v>0</v>
      </c>
      <c r="E80" s="126"/>
      <c r="F80" s="100">
        <v>1000</v>
      </c>
      <c r="G80" s="126"/>
      <c r="H80" s="127"/>
      <c r="I80" s="126">
        <f t="shared" si="6"/>
        <v>0</v>
      </c>
      <c r="J80" s="99">
        <v>0</v>
      </c>
      <c r="K80" s="128"/>
    </row>
    <row r="81" spans="1:11" s="55" customFormat="1" ht="13.2" x14ac:dyDescent="0.25">
      <c r="A81" s="49" t="s">
        <v>65</v>
      </c>
      <c r="B81" s="69">
        <v>0</v>
      </c>
      <c r="C81" s="50">
        <v>5000</v>
      </c>
      <c r="D81" s="129">
        <f t="shared" si="5"/>
        <v>663.61404207313024</v>
      </c>
      <c r="E81" s="126"/>
      <c r="F81" s="100">
        <v>0</v>
      </c>
      <c r="G81" s="126">
        <f t="shared" si="8"/>
        <v>0</v>
      </c>
      <c r="H81" s="127">
        <v>0</v>
      </c>
      <c r="I81" s="126"/>
      <c r="J81" s="99">
        <v>0</v>
      </c>
      <c r="K81" s="128"/>
    </row>
    <row r="82" spans="1:11" s="55" customFormat="1" ht="13.2" x14ac:dyDescent="0.25">
      <c r="A82" s="49" t="s">
        <v>67</v>
      </c>
      <c r="B82" s="69">
        <v>0</v>
      </c>
      <c r="C82" s="50">
        <v>5000</v>
      </c>
      <c r="D82" s="129">
        <f t="shared" si="5"/>
        <v>663.61404207313024</v>
      </c>
      <c r="E82" s="126"/>
      <c r="F82" s="100">
        <v>0</v>
      </c>
      <c r="G82" s="126">
        <f t="shared" si="8"/>
        <v>0</v>
      </c>
      <c r="H82" s="127">
        <v>0</v>
      </c>
      <c r="I82" s="126"/>
      <c r="J82" s="99">
        <v>0</v>
      </c>
      <c r="K82" s="128"/>
    </row>
    <row r="83" spans="1:11" s="55" customFormat="1" ht="13.2" x14ac:dyDescent="0.25">
      <c r="A83" s="49" t="s">
        <v>84</v>
      </c>
      <c r="B83" s="69">
        <v>0</v>
      </c>
      <c r="C83" s="50">
        <v>5000</v>
      </c>
      <c r="D83" s="129">
        <f t="shared" si="5"/>
        <v>663.61404207313024</v>
      </c>
      <c r="E83" s="126"/>
      <c r="F83" s="100">
        <v>0</v>
      </c>
      <c r="G83" s="126">
        <f t="shared" si="8"/>
        <v>0</v>
      </c>
      <c r="H83" s="127"/>
      <c r="I83" s="126"/>
      <c r="J83" s="99">
        <v>0</v>
      </c>
      <c r="K83" s="128"/>
    </row>
    <row r="84" spans="1:11" s="83" customFormat="1" ht="26.4" x14ac:dyDescent="0.25">
      <c r="A84" s="82" t="s">
        <v>106</v>
      </c>
      <c r="B84" s="120">
        <v>10600</v>
      </c>
      <c r="C84" s="121">
        <v>16000</v>
      </c>
      <c r="D84" s="122">
        <f t="shared" si="5"/>
        <v>2123.5649346340169</v>
      </c>
      <c r="E84" s="123">
        <f t="shared" ref="E84:E87" si="10">C84/B84*100</f>
        <v>150.9433962264151</v>
      </c>
      <c r="F84" s="121">
        <v>2100</v>
      </c>
      <c r="G84" s="123">
        <f t="shared" si="8"/>
        <v>98.890312499999993</v>
      </c>
      <c r="H84" s="124">
        <v>2500</v>
      </c>
      <c r="I84" s="123">
        <f t="shared" si="6"/>
        <v>119.04761904761905</v>
      </c>
      <c r="J84" s="120">
        <v>2500</v>
      </c>
      <c r="K84" s="125">
        <f t="shared" si="9"/>
        <v>100</v>
      </c>
    </row>
    <row r="85" spans="1:11" s="55" customFormat="1" ht="13.2" x14ac:dyDescent="0.25">
      <c r="A85" s="49" t="s">
        <v>61</v>
      </c>
      <c r="B85" s="69">
        <v>10600</v>
      </c>
      <c r="C85" s="50">
        <v>0</v>
      </c>
      <c r="D85" s="129">
        <f t="shared" si="5"/>
        <v>0</v>
      </c>
      <c r="E85" s="126">
        <f t="shared" si="10"/>
        <v>0</v>
      </c>
      <c r="F85" s="50">
        <v>0</v>
      </c>
      <c r="G85" s="126"/>
      <c r="H85" s="127">
        <v>0</v>
      </c>
      <c r="I85" s="126"/>
      <c r="J85" s="99">
        <v>0</v>
      </c>
      <c r="K85" s="128"/>
    </row>
    <row r="86" spans="1:11" s="55" customFormat="1" ht="13.2" x14ac:dyDescent="0.25">
      <c r="A86" s="49" t="s">
        <v>63</v>
      </c>
      <c r="B86" s="69">
        <v>10600</v>
      </c>
      <c r="C86" s="50">
        <v>0</v>
      </c>
      <c r="D86" s="129">
        <f t="shared" si="5"/>
        <v>0</v>
      </c>
      <c r="E86" s="126">
        <f t="shared" si="10"/>
        <v>0</v>
      </c>
      <c r="F86" s="50">
        <v>0</v>
      </c>
      <c r="G86" s="126"/>
      <c r="H86" s="127">
        <v>0</v>
      </c>
      <c r="I86" s="126"/>
      <c r="J86" s="99">
        <v>0</v>
      </c>
      <c r="K86" s="128"/>
    </row>
    <row r="87" spans="1:11" s="55" customFormat="1" ht="13.2" x14ac:dyDescent="0.25">
      <c r="A87" s="49" t="s">
        <v>81</v>
      </c>
      <c r="B87" s="69">
        <v>10600</v>
      </c>
      <c r="C87" s="50">
        <v>0</v>
      </c>
      <c r="D87" s="129">
        <f t="shared" si="5"/>
        <v>0</v>
      </c>
      <c r="E87" s="126">
        <f t="shared" si="10"/>
        <v>0</v>
      </c>
      <c r="F87" s="50">
        <v>0</v>
      </c>
      <c r="G87" s="126"/>
      <c r="H87" s="127"/>
      <c r="I87" s="126"/>
      <c r="J87" s="99">
        <v>0</v>
      </c>
      <c r="K87" s="128"/>
    </row>
    <row r="88" spans="1:11" s="55" customFormat="1" ht="13.2" x14ac:dyDescent="0.25">
      <c r="A88" s="49" t="s">
        <v>65</v>
      </c>
      <c r="B88" s="69">
        <v>0</v>
      </c>
      <c r="C88" s="50">
        <v>16000</v>
      </c>
      <c r="D88" s="129">
        <f t="shared" si="5"/>
        <v>2123.5649346340169</v>
      </c>
      <c r="E88" s="126"/>
      <c r="F88" s="50">
        <v>2100</v>
      </c>
      <c r="G88" s="126">
        <f t="shared" ref="G88:G90" si="11">F88/D88*100</f>
        <v>98.890312499999993</v>
      </c>
      <c r="H88" s="127">
        <v>2500</v>
      </c>
      <c r="I88" s="126">
        <f t="shared" si="6"/>
        <v>119.04761904761905</v>
      </c>
      <c r="J88" s="99">
        <v>2500</v>
      </c>
      <c r="K88" s="128">
        <f t="shared" si="9"/>
        <v>100</v>
      </c>
    </row>
    <row r="89" spans="1:11" s="55" customFormat="1" ht="13.2" x14ac:dyDescent="0.25">
      <c r="A89" s="49" t="s">
        <v>67</v>
      </c>
      <c r="B89" s="69">
        <v>0</v>
      </c>
      <c r="C89" s="50">
        <v>16000</v>
      </c>
      <c r="D89" s="129">
        <f t="shared" si="5"/>
        <v>2123.5649346340169</v>
      </c>
      <c r="E89" s="126"/>
      <c r="F89" s="50">
        <v>2100</v>
      </c>
      <c r="G89" s="126">
        <f t="shared" si="11"/>
        <v>98.890312499999993</v>
      </c>
      <c r="H89" s="127">
        <v>2500</v>
      </c>
      <c r="I89" s="126">
        <f t="shared" si="6"/>
        <v>119.04761904761905</v>
      </c>
      <c r="J89" s="99">
        <v>2500</v>
      </c>
      <c r="K89" s="128">
        <f t="shared" si="9"/>
        <v>100</v>
      </c>
    </row>
    <row r="90" spans="1:11" s="55" customFormat="1" ht="13.2" x14ac:dyDescent="0.25">
      <c r="A90" s="49" t="s">
        <v>84</v>
      </c>
      <c r="B90" s="69">
        <v>0</v>
      </c>
      <c r="C90" s="50">
        <v>16000</v>
      </c>
      <c r="D90" s="129">
        <f t="shared" si="5"/>
        <v>2123.5649346340169</v>
      </c>
      <c r="E90" s="126"/>
      <c r="F90" s="50">
        <v>0</v>
      </c>
      <c r="G90" s="126">
        <f t="shared" si="11"/>
        <v>0</v>
      </c>
      <c r="H90" s="127"/>
      <c r="I90" s="126"/>
      <c r="J90" s="99">
        <v>0</v>
      </c>
      <c r="K90" s="128"/>
    </row>
    <row r="91" spans="1:11" ht="13.2" x14ac:dyDescent="0.25">
      <c r="A91" s="56" t="s">
        <v>85</v>
      </c>
      <c r="B91" s="69">
        <v>0</v>
      </c>
      <c r="C91" s="79">
        <v>0</v>
      </c>
      <c r="D91" s="129">
        <f t="shared" si="5"/>
        <v>0</v>
      </c>
      <c r="E91" s="126"/>
      <c r="F91" s="102">
        <v>2100</v>
      </c>
      <c r="G91" s="126"/>
      <c r="I91" s="126">
        <f t="shared" si="6"/>
        <v>0</v>
      </c>
      <c r="J91" s="108">
        <v>0</v>
      </c>
      <c r="K91" s="128"/>
    </row>
  </sheetData>
  <pageMargins left="0.7" right="0.7" top="0.75" bottom="0.75" header="0.3" footer="0.3"/>
  <pageSetup paperSize="9" scale="5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6</vt:i4>
      </vt:variant>
    </vt:vector>
  </HeadingPairs>
  <TitlesOfParts>
    <vt:vector size="6" baseType="lpstr">
      <vt:lpstr>SAŽETAK</vt:lpstr>
      <vt:lpstr> Račun prihoda i rashoda</vt:lpstr>
      <vt:lpstr>Rashodi prema funkcijskoj kl</vt:lpstr>
      <vt:lpstr>Račun financiranja</vt:lpstr>
      <vt:lpstr>POSEBNI DIO</vt:lpstr>
      <vt:lpstr>PRIH. PO EKON.KLAS I IZVORU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Iva Galović</cp:lastModifiedBy>
  <cp:lastPrinted>2023-10-31T08:07:35Z</cp:lastPrinted>
  <dcterms:created xsi:type="dcterms:W3CDTF">2022-08-12T12:51:27Z</dcterms:created>
  <dcterms:modified xsi:type="dcterms:W3CDTF">2023-10-31T13:04:02Z</dcterms:modified>
</cp:coreProperties>
</file>