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avnatelj\Documents\UPRAVNO VIJEĆE\2023\28. SJEDNICA\"/>
    </mc:Choice>
  </mc:AlternateContent>
  <xr:revisionPtr revIDLastSave="0" documentId="8_{35B5EEB4-9BE1-4B01-89EC-D86185C535B2}" xr6:coauthVersionLast="47" xr6:coauthVersionMax="47" xr10:uidLastSave="{00000000-0000-0000-0000-000000000000}"/>
  <bookViews>
    <workbookView xWindow="-108" yWindow="-108" windowWidth="23256" windowHeight="12576" firstSheet="1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PRIH. PO EKON.KLAS I IZVORU" sheetId="2" r:id="rId6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2" l="1"/>
  <c r="J36" i="2"/>
  <c r="J35" i="2"/>
  <c r="H40" i="2"/>
  <c r="H36" i="2"/>
  <c r="H35" i="2"/>
  <c r="J23" i="2"/>
  <c r="J22" i="2" s="1"/>
  <c r="J17" i="2"/>
  <c r="J12" i="2"/>
  <c r="H23" i="2"/>
  <c r="H22" i="2" s="1"/>
  <c r="H17" i="2"/>
  <c r="H12" i="2"/>
  <c r="F4" i="2"/>
  <c r="F12" i="2"/>
  <c r="C63" i="2"/>
  <c r="E63" i="2" s="1"/>
  <c r="B35" i="2"/>
  <c r="B40" i="2"/>
  <c r="C40" i="2" s="1"/>
  <c r="E40" i="2" s="1"/>
  <c r="E80" i="2"/>
  <c r="E81" i="2"/>
  <c r="E58" i="2"/>
  <c r="E46" i="2"/>
  <c r="E47" i="2"/>
  <c r="E33" i="2"/>
  <c r="E9" i="2"/>
  <c r="E10" i="2"/>
  <c r="E17" i="2"/>
  <c r="C74" i="2"/>
  <c r="C75" i="2"/>
  <c r="E75" i="2" s="1"/>
  <c r="C76" i="2"/>
  <c r="C77" i="2"/>
  <c r="C78" i="2"/>
  <c r="E78" i="2" s="1"/>
  <c r="C79" i="2"/>
  <c r="E79" i="2" s="1"/>
  <c r="C80" i="2"/>
  <c r="C81" i="2"/>
  <c r="C82" i="2"/>
  <c r="E82" i="2" s="1"/>
  <c r="C83" i="2"/>
  <c r="C84" i="2"/>
  <c r="C85" i="2"/>
  <c r="C86" i="2"/>
  <c r="C87" i="2"/>
  <c r="C88" i="2"/>
  <c r="C89" i="2"/>
  <c r="C90" i="2"/>
  <c r="C91" i="2"/>
  <c r="C92" i="2"/>
  <c r="C93" i="2"/>
  <c r="C57" i="2"/>
  <c r="C58" i="2"/>
  <c r="C59" i="2"/>
  <c r="E59" i="2" s="1"/>
  <c r="C60" i="2"/>
  <c r="E60" i="2" s="1"/>
  <c r="C61" i="2"/>
  <c r="E61" i="2" s="1"/>
  <c r="C62" i="2"/>
  <c r="E62" i="2" s="1"/>
  <c r="C64" i="2"/>
  <c r="E64" i="2" s="1"/>
  <c r="C65" i="2"/>
  <c r="E65" i="2" s="1"/>
  <c r="C66" i="2"/>
  <c r="E66" i="2" s="1"/>
  <c r="C67" i="2"/>
  <c r="E67" i="2" s="1"/>
  <c r="C68" i="2"/>
  <c r="E68" i="2" s="1"/>
  <c r="C69" i="2"/>
  <c r="E69" i="2" s="1"/>
  <c r="C70" i="2"/>
  <c r="C71" i="2"/>
  <c r="C72" i="2"/>
  <c r="C73" i="2"/>
  <c r="C37" i="2"/>
  <c r="E37" i="2" s="1"/>
  <c r="C38" i="2"/>
  <c r="E38" i="2" s="1"/>
  <c r="C39" i="2"/>
  <c r="E39" i="2" s="1"/>
  <c r="C41" i="2"/>
  <c r="E41" i="2" s="1"/>
  <c r="C42" i="2"/>
  <c r="E42" i="2" s="1"/>
  <c r="C43" i="2"/>
  <c r="E43" i="2" s="1"/>
  <c r="C44" i="2"/>
  <c r="E44" i="2" s="1"/>
  <c r="C45" i="2"/>
  <c r="E45" i="2" s="1"/>
  <c r="C46" i="2"/>
  <c r="C47" i="2"/>
  <c r="C48" i="2"/>
  <c r="E48" i="2" s="1"/>
  <c r="C49" i="2"/>
  <c r="E49" i="2" s="1"/>
  <c r="C50" i="2"/>
  <c r="E50" i="2" s="1"/>
  <c r="C51" i="2"/>
  <c r="C52" i="2"/>
  <c r="E52" i="2" s="1"/>
  <c r="C53" i="2"/>
  <c r="C54" i="2"/>
  <c r="C55" i="2"/>
  <c r="C56" i="2"/>
  <c r="C20" i="2"/>
  <c r="E20" i="2" s="1"/>
  <c r="C21" i="2"/>
  <c r="E21" i="2" s="1"/>
  <c r="C22" i="2"/>
  <c r="E22" i="2" s="1"/>
  <c r="C23" i="2"/>
  <c r="E23" i="2" s="1"/>
  <c r="C24" i="2"/>
  <c r="C25" i="2"/>
  <c r="C26" i="2"/>
  <c r="C27" i="2"/>
  <c r="E27" i="2" s="1"/>
  <c r="C28" i="2"/>
  <c r="E28" i="2" s="1"/>
  <c r="C29" i="2"/>
  <c r="E29" i="2" s="1"/>
  <c r="C30" i="2"/>
  <c r="E30" i="2" s="1"/>
  <c r="C31" i="2"/>
  <c r="E31" i="2" s="1"/>
  <c r="C32" i="2"/>
  <c r="E32" i="2" s="1"/>
  <c r="C33" i="2"/>
  <c r="C34" i="2"/>
  <c r="E34" i="2" s="1"/>
  <c r="C35" i="2"/>
  <c r="E35" i="2" s="1"/>
  <c r="C36" i="2"/>
  <c r="E36" i="2" s="1"/>
  <c r="C5" i="2"/>
  <c r="C6" i="2"/>
  <c r="E6" i="2" s="1"/>
  <c r="C7" i="2"/>
  <c r="C8" i="2"/>
  <c r="C9" i="2"/>
  <c r="C10" i="2"/>
  <c r="C11" i="2"/>
  <c r="C12" i="2"/>
  <c r="E12" i="2" s="1"/>
  <c r="C13" i="2"/>
  <c r="E13" i="2" s="1"/>
  <c r="C14" i="2"/>
  <c r="E14" i="2" s="1"/>
  <c r="C15" i="2"/>
  <c r="E15" i="2" s="1"/>
  <c r="C16" i="2"/>
  <c r="E16" i="2" s="1"/>
  <c r="C17" i="2"/>
  <c r="C18" i="2"/>
  <c r="E18" i="2" s="1"/>
  <c r="C19" i="2"/>
  <c r="E19" i="2" s="1"/>
  <c r="K13" i="3"/>
  <c r="K12" i="3"/>
  <c r="H19" i="3"/>
  <c r="F20" i="3"/>
  <c r="F23" i="3"/>
  <c r="F3" i="3"/>
  <c r="B34" i="3"/>
  <c r="B19" i="3"/>
  <c r="B28" i="3"/>
  <c r="B20" i="3"/>
  <c r="B23" i="3"/>
  <c r="B82" i="7"/>
  <c r="B73" i="7"/>
  <c r="C73" i="7" s="1"/>
  <c r="E73" i="7" s="1"/>
  <c r="B35" i="7"/>
  <c r="B36" i="7"/>
  <c r="B37" i="7"/>
  <c r="B38" i="7"/>
  <c r="C38" i="7" s="1"/>
  <c r="E38" i="7" s="1"/>
  <c r="B43" i="7"/>
  <c r="B21" i="7"/>
  <c r="B8" i="7"/>
  <c r="B7" i="7" s="1"/>
  <c r="C22" i="7"/>
  <c r="B17" i="7"/>
  <c r="C17" i="7" s="1"/>
  <c r="E6" i="5"/>
  <c r="E7" i="5"/>
  <c r="E8" i="5"/>
  <c r="E9" i="5"/>
  <c r="C6" i="5"/>
  <c r="C7" i="5"/>
  <c r="C8" i="5"/>
  <c r="C9" i="5"/>
  <c r="C10" i="5"/>
  <c r="E10" i="5" s="1"/>
  <c r="C11" i="5"/>
  <c r="E11" i="5" s="1"/>
  <c r="B5" i="3"/>
  <c r="D43" i="3"/>
  <c r="D19" i="3"/>
  <c r="D18" i="3"/>
  <c r="D3" i="3"/>
  <c r="D28" i="3"/>
  <c r="D23" i="3"/>
  <c r="D20" i="3"/>
  <c r="C81" i="7"/>
  <c r="E81" i="7" s="1"/>
  <c r="C82" i="7"/>
  <c r="E82" i="7" s="1"/>
  <c r="C83" i="7"/>
  <c r="E83" i="7" s="1"/>
  <c r="C84" i="7"/>
  <c r="E84" i="7" s="1"/>
  <c r="C85" i="7"/>
  <c r="C86" i="7"/>
  <c r="C87" i="7"/>
  <c r="E87" i="7" s="1"/>
  <c r="C88" i="7"/>
  <c r="E88" i="7" s="1"/>
  <c r="C61" i="7"/>
  <c r="C62" i="7"/>
  <c r="E62" i="7" s="1"/>
  <c r="C63" i="7"/>
  <c r="E63" i="7" s="1"/>
  <c r="C64" i="7"/>
  <c r="E64" i="7" s="1"/>
  <c r="C65" i="7"/>
  <c r="C66" i="7"/>
  <c r="E66" i="7" s="1"/>
  <c r="C67" i="7"/>
  <c r="E67" i="7" s="1"/>
  <c r="C68" i="7"/>
  <c r="E68" i="7" s="1"/>
  <c r="C69" i="7"/>
  <c r="E69" i="7" s="1"/>
  <c r="C70" i="7"/>
  <c r="E70" i="7" s="1"/>
  <c r="C71" i="7"/>
  <c r="E71" i="7" s="1"/>
  <c r="C72" i="7"/>
  <c r="E72" i="7" s="1"/>
  <c r="C74" i="7"/>
  <c r="E74" i="7" s="1"/>
  <c r="C75" i="7"/>
  <c r="E75" i="7" s="1"/>
  <c r="C76" i="7"/>
  <c r="E76" i="7" s="1"/>
  <c r="C77" i="7"/>
  <c r="E77" i="7" s="1"/>
  <c r="C78" i="7"/>
  <c r="E78" i="7" s="1"/>
  <c r="C79" i="7"/>
  <c r="E79" i="7" s="1"/>
  <c r="C80" i="7"/>
  <c r="E80" i="7" s="1"/>
  <c r="C51" i="7"/>
  <c r="E51" i="7" s="1"/>
  <c r="C52" i="7"/>
  <c r="C53" i="7"/>
  <c r="C54" i="7"/>
  <c r="C55" i="7"/>
  <c r="C56" i="7"/>
  <c r="C57" i="7"/>
  <c r="C58" i="7"/>
  <c r="C59" i="7"/>
  <c r="C60" i="7"/>
  <c r="C34" i="7"/>
  <c r="E34" i="7" s="1"/>
  <c r="C35" i="7"/>
  <c r="E35" i="7" s="1"/>
  <c r="C36" i="7"/>
  <c r="E36" i="7" s="1"/>
  <c r="C37" i="7"/>
  <c r="E37" i="7" s="1"/>
  <c r="C40" i="7"/>
  <c r="E40" i="7" s="1"/>
  <c r="C41" i="7"/>
  <c r="E41" i="7" s="1"/>
  <c r="C42" i="7"/>
  <c r="E42" i="7" s="1"/>
  <c r="C44" i="7"/>
  <c r="E44" i="7" s="1"/>
  <c r="C45" i="7"/>
  <c r="C46" i="7"/>
  <c r="E46" i="7" s="1"/>
  <c r="C47" i="7"/>
  <c r="E47" i="7" s="1"/>
  <c r="C48" i="7"/>
  <c r="E48" i="7" s="1"/>
  <c r="C49" i="7"/>
  <c r="E49" i="7" s="1"/>
  <c r="C50" i="7"/>
  <c r="E50" i="7" s="1"/>
  <c r="C23" i="7"/>
  <c r="E23" i="7" s="1"/>
  <c r="C24" i="7"/>
  <c r="E24" i="7" s="1"/>
  <c r="C25" i="7"/>
  <c r="E25" i="7" s="1"/>
  <c r="C26" i="7"/>
  <c r="E26" i="7" s="1"/>
  <c r="C27" i="7"/>
  <c r="E27" i="7" s="1"/>
  <c r="C28" i="7"/>
  <c r="C29" i="7"/>
  <c r="C30" i="7"/>
  <c r="E30" i="7" s="1"/>
  <c r="C31" i="7"/>
  <c r="E31" i="7" s="1"/>
  <c r="C32" i="7"/>
  <c r="E32" i="7" s="1"/>
  <c r="C33" i="7"/>
  <c r="E33" i="7" s="1"/>
  <c r="C9" i="7"/>
  <c r="E9" i="7" s="1"/>
  <c r="C10" i="7"/>
  <c r="E10" i="7" s="1"/>
  <c r="C11" i="7"/>
  <c r="E11" i="7" s="1"/>
  <c r="C12" i="7"/>
  <c r="E12" i="7" s="1"/>
  <c r="C18" i="7"/>
  <c r="E18" i="7" s="1"/>
  <c r="C19" i="7"/>
  <c r="E19" i="7" s="1"/>
  <c r="C20" i="7"/>
  <c r="E20" i="7" s="1"/>
  <c r="F81" i="7"/>
  <c r="F80" i="7" s="1"/>
  <c r="F79" i="7" s="1"/>
  <c r="F78" i="7" s="1"/>
  <c r="G14" i="3"/>
  <c r="G13" i="3"/>
  <c r="F36" i="2"/>
  <c r="F40" i="2"/>
  <c r="G47" i="2"/>
  <c r="F23" i="2"/>
  <c r="F22" i="2" s="1"/>
  <c r="F17" i="2"/>
  <c r="F27" i="2"/>
  <c r="F7" i="7"/>
  <c r="F6" i="7" s="1"/>
  <c r="F5" i="7" s="1"/>
  <c r="F8" i="7"/>
  <c r="F21" i="7"/>
  <c r="F17" i="7"/>
  <c r="H28" i="7"/>
  <c r="J28" i="7"/>
  <c r="F39" i="7"/>
  <c r="F38" i="7" s="1"/>
  <c r="F43" i="7"/>
  <c r="F59" i="7"/>
  <c r="F73" i="7"/>
  <c r="F72" i="7" s="1"/>
  <c r="F71" i="7" s="1"/>
  <c r="F70" i="7" s="1"/>
  <c r="F69" i="7" s="1"/>
  <c r="F82" i="7"/>
  <c r="H88" i="7"/>
  <c r="J88" i="7" s="1"/>
  <c r="K88" i="7" s="1"/>
  <c r="G88" i="7"/>
  <c r="H87" i="7"/>
  <c r="J87" i="7" s="1"/>
  <c r="K87" i="7" s="1"/>
  <c r="G87" i="7"/>
  <c r="G52" i="7"/>
  <c r="D21" i="7"/>
  <c r="E65" i="7"/>
  <c r="E45" i="7"/>
  <c r="F35" i="2" l="1"/>
  <c r="F34" i="2" s="1"/>
  <c r="I34" i="2" s="1"/>
  <c r="C7" i="7"/>
  <c r="E7" i="7" s="1"/>
  <c r="B6" i="7"/>
  <c r="F16" i="7"/>
  <c r="F15" i="7" s="1"/>
  <c r="F14" i="7" s="1"/>
  <c r="F13" i="7" s="1"/>
  <c r="H13" i="7" s="1"/>
  <c r="I13" i="7" s="1"/>
  <c r="C8" i="7"/>
  <c r="E8" i="7" s="1"/>
  <c r="F4" i="7"/>
  <c r="F3" i="7" s="1"/>
  <c r="I88" i="7"/>
  <c r="I87" i="7"/>
  <c r="F4" i="3"/>
  <c r="G37" i="3"/>
  <c r="F34" i="3"/>
  <c r="F7" i="3"/>
  <c r="F18" i="3" s="1"/>
  <c r="G4" i="3"/>
  <c r="E7" i="3"/>
  <c r="E8" i="3"/>
  <c r="E9" i="3"/>
  <c r="E10" i="3"/>
  <c r="E11" i="3"/>
  <c r="E12" i="3"/>
  <c r="E13" i="3"/>
  <c r="E14" i="3"/>
  <c r="E15" i="3"/>
  <c r="E16" i="3"/>
  <c r="E17" i="3"/>
  <c r="E21" i="3"/>
  <c r="C36" i="3"/>
  <c r="E36" i="3" s="1"/>
  <c r="C37" i="3"/>
  <c r="C38" i="3"/>
  <c r="C39" i="3"/>
  <c r="C40" i="3"/>
  <c r="C41" i="3"/>
  <c r="C42" i="3"/>
  <c r="C20" i="3"/>
  <c r="E20" i="3" s="1"/>
  <c r="C21" i="3"/>
  <c r="C22" i="3"/>
  <c r="E22" i="3" s="1"/>
  <c r="C23" i="3"/>
  <c r="E23" i="3" s="1"/>
  <c r="C24" i="3"/>
  <c r="C25" i="3"/>
  <c r="C26" i="3"/>
  <c r="E26" i="3" s="1"/>
  <c r="C27" i="3"/>
  <c r="E27" i="3" s="1"/>
  <c r="C28" i="3"/>
  <c r="E28" i="3" s="1"/>
  <c r="C29" i="3"/>
  <c r="E29" i="3" s="1"/>
  <c r="C30" i="3"/>
  <c r="C32" i="3"/>
  <c r="C33" i="3"/>
  <c r="C34" i="3"/>
  <c r="E34" i="3" s="1"/>
  <c r="C35" i="3"/>
  <c r="E35" i="3" s="1"/>
  <c r="C6" i="3"/>
  <c r="E6" i="3" s="1"/>
  <c r="C7" i="3"/>
  <c r="C8" i="3"/>
  <c r="C9" i="3"/>
  <c r="C10" i="3"/>
  <c r="C11" i="3"/>
  <c r="C12" i="3"/>
  <c r="C13" i="3"/>
  <c r="C14" i="3"/>
  <c r="C15" i="3"/>
  <c r="C16" i="3"/>
  <c r="C17" i="3"/>
  <c r="B4" i="3"/>
  <c r="C4" i="3" s="1"/>
  <c r="E4" i="3" s="1"/>
  <c r="B7" i="3"/>
  <c r="B10" i="3"/>
  <c r="B12" i="3"/>
  <c r="K91" i="2"/>
  <c r="K90" i="2"/>
  <c r="K86" i="2"/>
  <c r="K80" i="2"/>
  <c r="K79" i="2"/>
  <c r="K78" i="2"/>
  <c r="K73" i="2"/>
  <c r="K67" i="2"/>
  <c r="K66" i="2"/>
  <c r="K65" i="2"/>
  <c r="K63" i="2"/>
  <c r="K60" i="2"/>
  <c r="K59" i="2"/>
  <c r="K58" i="2"/>
  <c r="K50" i="2"/>
  <c r="K47" i="2"/>
  <c r="K45" i="2"/>
  <c r="K40" i="2"/>
  <c r="K36" i="2"/>
  <c r="K35" i="2"/>
  <c r="K34" i="2"/>
  <c r="K32" i="2"/>
  <c r="K31" i="2"/>
  <c r="K29" i="2"/>
  <c r="K28" i="2"/>
  <c r="K27" i="2"/>
  <c r="K23" i="2"/>
  <c r="K22" i="2"/>
  <c r="K17" i="2"/>
  <c r="K13" i="2"/>
  <c r="K12" i="2"/>
  <c r="K11" i="2"/>
  <c r="J4" i="2"/>
  <c r="B4" i="2"/>
  <c r="K11" i="5"/>
  <c r="K10" i="5"/>
  <c r="K9" i="5"/>
  <c r="K8" i="5"/>
  <c r="K7" i="5"/>
  <c r="K6" i="5"/>
  <c r="J5" i="5"/>
  <c r="J4" i="5" s="1"/>
  <c r="K40" i="3"/>
  <c r="K39" i="3"/>
  <c r="K36" i="3"/>
  <c r="K35" i="3"/>
  <c r="K34" i="3"/>
  <c r="K30" i="3"/>
  <c r="K29" i="3"/>
  <c r="K28" i="3"/>
  <c r="K27" i="3"/>
  <c r="K26" i="3"/>
  <c r="K23" i="3"/>
  <c r="K22" i="3"/>
  <c r="K21" i="3"/>
  <c r="K20" i="3"/>
  <c r="K17" i="3"/>
  <c r="K16" i="3"/>
  <c r="K11" i="3"/>
  <c r="K10" i="3"/>
  <c r="K9" i="3"/>
  <c r="K8" i="3"/>
  <c r="K7" i="3"/>
  <c r="K6" i="3"/>
  <c r="K4" i="3"/>
  <c r="J31" i="3"/>
  <c r="K31" i="3" s="1"/>
  <c r="J19" i="3"/>
  <c r="J3" i="3"/>
  <c r="J18" i="3" s="1"/>
  <c r="G29" i="2"/>
  <c r="F19" i="3"/>
  <c r="H31" i="3"/>
  <c r="F31" i="3"/>
  <c r="G31" i="3" s="1"/>
  <c r="D31" i="3"/>
  <c r="G35" i="3"/>
  <c r="H3" i="3"/>
  <c r="H18" i="3" s="1"/>
  <c r="I40" i="3"/>
  <c r="I26" i="3"/>
  <c r="I27" i="3"/>
  <c r="I28" i="3"/>
  <c r="I29" i="3"/>
  <c r="I30" i="3"/>
  <c r="I34" i="3"/>
  <c r="I35" i="3"/>
  <c r="I36" i="3"/>
  <c r="I39" i="3"/>
  <c r="I4" i="3"/>
  <c r="I6" i="3"/>
  <c r="I7" i="3"/>
  <c r="I8" i="3"/>
  <c r="I9" i="3"/>
  <c r="I10" i="3"/>
  <c r="I11" i="3"/>
  <c r="I15" i="3"/>
  <c r="I16" i="3"/>
  <c r="I17" i="3"/>
  <c r="I20" i="3"/>
  <c r="I21" i="3"/>
  <c r="I22" i="3"/>
  <c r="I23" i="3"/>
  <c r="G26" i="3"/>
  <c r="G27" i="3"/>
  <c r="G28" i="3"/>
  <c r="G29" i="3"/>
  <c r="G30" i="3"/>
  <c r="G34" i="3"/>
  <c r="G36" i="3"/>
  <c r="G39" i="3"/>
  <c r="G40" i="3"/>
  <c r="G6" i="3"/>
  <c r="G7" i="3"/>
  <c r="G8" i="3"/>
  <c r="G9" i="3"/>
  <c r="G10" i="3"/>
  <c r="G11" i="3"/>
  <c r="G12" i="3"/>
  <c r="G15" i="3"/>
  <c r="G16" i="3"/>
  <c r="G17" i="3"/>
  <c r="G20" i="3"/>
  <c r="G21" i="3"/>
  <c r="G23" i="3"/>
  <c r="I78" i="2"/>
  <c r="I79" i="2"/>
  <c r="I80" i="2"/>
  <c r="I86" i="2"/>
  <c r="I90" i="2"/>
  <c r="I91" i="2"/>
  <c r="I50" i="2"/>
  <c r="I58" i="2"/>
  <c r="I59" i="2"/>
  <c r="I60" i="2"/>
  <c r="I63" i="2"/>
  <c r="I65" i="2"/>
  <c r="I66" i="2"/>
  <c r="I67" i="2"/>
  <c r="I73" i="2"/>
  <c r="I29" i="2"/>
  <c r="I31" i="2"/>
  <c r="I32" i="2"/>
  <c r="I36" i="2"/>
  <c r="I40" i="2"/>
  <c r="I45" i="2"/>
  <c r="I47" i="2"/>
  <c r="I11" i="2"/>
  <c r="I13" i="2"/>
  <c r="I17" i="2"/>
  <c r="I22" i="2"/>
  <c r="I23" i="2"/>
  <c r="I27" i="2"/>
  <c r="I28" i="2"/>
  <c r="G11" i="2"/>
  <c r="G14" i="2"/>
  <c r="G15" i="2"/>
  <c r="G18" i="2"/>
  <c r="G19" i="2"/>
  <c r="G20" i="2"/>
  <c r="G21" i="2"/>
  <c r="G22" i="2"/>
  <c r="G23" i="2"/>
  <c r="G24" i="2"/>
  <c r="G27" i="2"/>
  <c r="G28" i="2"/>
  <c r="G31" i="2"/>
  <c r="G32" i="2"/>
  <c r="G37" i="2"/>
  <c r="G38" i="2"/>
  <c r="G39" i="2"/>
  <c r="G41" i="2"/>
  <c r="G42" i="2"/>
  <c r="G43" i="2"/>
  <c r="G44" i="2"/>
  <c r="G45" i="2"/>
  <c r="G46" i="2"/>
  <c r="G58" i="2"/>
  <c r="G59" i="2"/>
  <c r="G61" i="2"/>
  <c r="G62" i="2"/>
  <c r="G63" i="2"/>
  <c r="G64" i="2"/>
  <c r="G65" i="2"/>
  <c r="G66" i="2"/>
  <c r="G67" i="2"/>
  <c r="G73" i="2"/>
  <c r="G74" i="2"/>
  <c r="G78" i="2"/>
  <c r="G79" i="2"/>
  <c r="G80" i="2"/>
  <c r="G81" i="2"/>
  <c r="G82" i="2"/>
  <c r="G86" i="2"/>
  <c r="G90" i="2"/>
  <c r="G91" i="2"/>
  <c r="G93" i="2"/>
  <c r="H4" i="2"/>
  <c r="H3" i="2" s="1"/>
  <c r="F3" i="2"/>
  <c r="G12" i="2"/>
  <c r="I35" i="2"/>
  <c r="D40" i="2"/>
  <c r="G40" i="2" s="1"/>
  <c r="D36" i="2"/>
  <c r="G36" i="2" s="1"/>
  <c r="D4" i="2"/>
  <c r="D3" i="2" s="1"/>
  <c r="D60" i="2"/>
  <c r="D13" i="2"/>
  <c r="G13" i="2" s="1"/>
  <c r="D17" i="2"/>
  <c r="G17" i="2" s="1"/>
  <c r="B5" i="5"/>
  <c r="C5" i="5" s="1"/>
  <c r="E5" i="5" s="1"/>
  <c r="I11" i="5"/>
  <c r="I6" i="5"/>
  <c r="I7" i="5"/>
  <c r="I8" i="5"/>
  <c r="I9" i="5"/>
  <c r="I10" i="5"/>
  <c r="G6" i="5"/>
  <c r="G7" i="5"/>
  <c r="G8" i="5"/>
  <c r="G9" i="5"/>
  <c r="G10" i="5"/>
  <c r="G11" i="5"/>
  <c r="H5" i="5"/>
  <c r="F5" i="5"/>
  <c r="D5" i="5"/>
  <c r="B31" i="3"/>
  <c r="C31" i="3" s="1"/>
  <c r="E31" i="3" s="1"/>
  <c r="C19" i="3"/>
  <c r="E19" i="3" s="1"/>
  <c r="B43" i="3"/>
  <c r="C43" i="3" s="1"/>
  <c r="B15" i="3"/>
  <c r="D4" i="7"/>
  <c r="D17" i="7"/>
  <c r="E17" i="7" s="1"/>
  <c r="G81" i="7"/>
  <c r="G82" i="7"/>
  <c r="G83" i="7"/>
  <c r="G84" i="7"/>
  <c r="G85" i="7"/>
  <c r="G86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54" i="7"/>
  <c r="G55" i="7"/>
  <c r="G56" i="7"/>
  <c r="G59" i="7"/>
  <c r="G61" i="7"/>
  <c r="G62" i="7"/>
  <c r="G63" i="7"/>
  <c r="G64" i="7"/>
  <c r="G65" i="7"/>
  <c r="G51" i="7"/>
  <c r="G53" i="7"/>
  <c r="G40" i="7"/>
  <c r="G41" i="7"/>
  <c r="G42" i="7"/>
  <c r="G44" i="7"/>
  <c r="G45" i="7"/>
  <c r="G46" i="7"/>
  <c r="G47" i="7"/>
  <c r="G48" i="7"/>
  <c r="G49" i="7"/>
  <c r="G50" i="7"/>
  <c r="G25" i="7"/>
  <c r="G26" i="7"/>
  <c r="G27" i="7"/>
  <c r="G35" i="7"/>
  <c r="G36" i="7"/>
  <c r="G37" i="7"/>
  <c r="G38" i="7"/>
  <c r="G5" i="7"/>
  <c r="G6" i="7"/>
  <c r="G7" i="7"/>
  <c r="G8" i="7"/>
  <c r="G9" i="7"/>
  <c r="G10" i="7"/>
  <c r="G11" i="7"/>
  <c r="G12" i="7"/>
  <c r="G13" i="7"/>
  <c r="G14" i="7"/>
  <c r="G18" i="7"/>
  <c r="G19" i="7"/>
  <c r="G23" i="7"/>
  <c r="G24" i="7"/>
  <c r="C43" i="7"/>
  <c r="E43" i="7" s="1"/>
  <c r="B39" i="7"/>
  <c r="C39" i="7" s="1"/>
  <c r="E39" i="7" s="1"/>
  <c r="H86" i="7"/>
  <c r="I86" i="7" s="1"/>
  <c r="H82" i="7"/>
  <c r="I82" i="7" s="1"/>
  <c r="H85" i="7"/>
  <c r="I85" i="7" s="1"/>
  <c r="H69" i="7"/>
  <c r="I69" i="7" s="1"/>
  <c r="H70" i="7"/>
  <c r="I70" i="7" s="1"/>
  <c r="H71" i="7"/>
  <c r="J71" i="7" s="1"/>
  <c r="H72" i="7"/>
  <c r="J72" i="7" s="1"/>
  <c r="H73" i="7"/>
  <c r="I73" i="7" s="1"/>
  <c r="H74" i="7"/>
  <c r="J74" i="7" s="1"/>
  <c r="H75" i="7"/>
  <c r="J75" i="7" s="1"/>
  <c r="H76" i="7"/>
  <c r="I76" i="7" s="1"/>
  <c r="H77" i="7"/>
  <c r="J77" i="7" s="1"/>
  <c r="H78" i="7"/>
  <c r="I78" i="7" s="1"/>
  <c r="H79" i="7"/>
  <c r="I79" i="7" s="1"/>
  <c r="H80" i="7"/>
  <c r="I80" i="7" s="1"/>
  <c r="H81" i="7"/>
  <c r="I81" i="7" s="1"/>
  <c r="H57" i="7"/>
  <c r="J57" i="7" s="1"/>
  <c r="H59" i="7"/>
  <c r="I59" i="7" s="1"/>
  <c r="H60" i="7"/>
  <c r="J60" i="7" s="1"/>
  <c r="H61" i="7"/>
  <c r="I61" i="7" s="1"/>
  <c r="H62" i="7"/>
  <c r="I62" i="7" s="1"/>
  <c r="H63" i="7"/>
  <c r="I63" i="7" s="1"/>
  <c r="H64" i="7"/>
  <c r="I64" i="7" s="1"/>
  <c r="H65" i="7"/>
  <c r="I65" i="7" s="1"/>
  <c r="H66" i="7"/>
  <c r="I66" i="7" s="1"/>
  <c r="H67" i="7"/>
  <c r="J67" i="7" s="1"/>
  <c r="H68" i="7"/>
  <c r="J68" i="7" s="1"/>
  <c r="H53" i="7"/>
  <c r="I53" i="7" s="1"/>
  <c r="H54" i="7"/>
  <c r="I54" i="7" s="1"/>
  <c r="H55" i="7"/>
  <c r="I55" i="7" s="1"/>
  <c r="H56" i="7"/>
  <c r="I56" i="7" s="1"/>
  <c r="H42" i="7"/>
  <c r="J42" i="7" s="1"/>
  <c r="H43" i="7"/>
  <c r="I43" i="7" s="1"/>
  <c r="H44" i="7"/>
  <c r="J44" i="7" s="1"/>
  <c r="H45" i="7"/>
  <c r="J45" i="7" s="1"/>
  <c r="H46" i="7"/>
  <c r="J46" i="7" s="1"/>
  <c r="H47" i="7"/>
  <c r="J47" i="7" s="1"/>
  <c r="H48" i="7"/>
  <c r="I48" i="7" s="1"/>
  <c r="H49" i="7"/>
  <c r="J49" i="7" s="1"/>
  <c r="H50" i="7"/>
  <c r="I50" i="7" s="1"/>
  <c r="H51" i="7"/>
  <c r="J51" i="7" s="1"/>
  <c r="H52" i="7"/>
  <c r="J52" i="7" s="1"/>
  <c r="H27" i="7"/>
  <c r="J27" i="7" s="1"/>
  <c r="H30" i="7"/>
  <c r="J30" i="7" s="1"/>
  <c r="H31" i="7"/>
  <c r="J31" i="7" s="1"/>
  <c r="H32" i="7"/>
  <c r="J32" i="7" s="1"/>
  <c r="H35" i="7"/>
  <c r="I35" i="7" s="1"/>
  <c r="H36" i="7"/>
  <c r="I36" i="7" s="1"/>
  <c r="H37" i="7"/>
  <c r="I37" i="7" s="1"/>
  <c r="H38" i="7"/>
  <c r="I38" i="7" s="1"/>
  <c r="H39" i="7"/>
  <c r="I39" i="7" s="1"/>
  <c r="H40" i="7"/>
  <c r="J40" i="7" s="1"/>
  <c r="H41" i="7"/>
  <c r="J41" i="7" s="1"/>
  <c r="H12" i="7"/>
  <c r="J12" i="7" s="1"/>
  <c r="H14" i="7"/>
  <c r="I14" i="7" s="1"/>
  <c r="H15" i="7"/>
  <c r="I15" i="7" s="1"/>
  <c r="H17" i="7"/>
  <c r="I17" i="7" s="1"/>
  <c r="H18" i="7"/>
  <c r="J18" i="7" s="1"/>
  <c r="H19" i="7"/>
  <c r="J19" i="7" s="1"/>
  <c r="H20" i="7"/>
  <c r="J20" i="7" s="1"/>
  <c r="H21" i="7"/>
  <c r="I21" i="7" s="1"/>
  <c r="H23" i="7"/>
  <c r="J23" i="7" s="1"/>
  <c r="H24" i="7"/>
  <c r="J24" i="7" s="1"/>
  <c r="H25" i="7"/>
  <c r="J25" i="7" s="1"/>
  <c r="H26" i="7"/>
  <c r="I26" i="7" s="1"/>
  <c r="H6" i="7"/>
  <c r="I6" i="7" s="1"/>
  <c r="H7" i="7"/>
  <c r="I7" i="7" s="1"/>
  <c r="H8" i="7"/>
  <c r="I8" i="7" s="1"/>
  <c r="H9" i="7"/>
  <c r="I9" i="7" s="1"/>
  <c r="H10" i="7"/>
  <c r="J10" i="7" s="1"/>
  <c r="H11" i="7"/>
  <c r="I11" i="7" s="1"/>
  <c r="H5" i="7"/>
  <c r="J5" i="7" s="1"/>
  <c r="I8" i="1"/>
  <c r="H8" i="1"/>
  <c r="F8" i="1"/>
  <c r="J11" i="1"/>
  <c r="J8" i="1"/>
  <c r="I11" i="1"/>
  <c r="H11" i="1"/>
  <c r="G11" i="1"/>
  <c r="G8" i="1"/>
  <c r="F11" i="1"/>
  <c r="B3" i="2" l="1"/>
  <c r="C3" i="2" s="1"/>
  <c r="E3" i="2" s="1"/>
  <c r="C4" i="2"/>
  <c r="E4" i="2" s="1"/>
  <c r="G34" i="2"/>
  <c r="K4" i="2"/>
  <c r="G3" i="2"/>
  <c r="I3" i="2"/>
  <c r="K19" i="3"/>
  <c r="H16" i="7"/>
  <c r="I16" i="7" s="1"/>
  <c r="C6" i="7"/>
  <c r="E6" i="7" s="1"/>
  <c r="B5" i="7"/>
  <c r="G16" i="7"/>
  <c r="C21" i="7"/>
  <c r="E21" i="7" s="1"/>
  <c r="B16" i="7"/>
  <c r="G15" i="7"/>
  <c r="C5" i="3"/>
  <c r="E5" i="3" s="1"/>
  <c r="D3" i="7"/>
  <c r="G3" i="7" s="1"/>
  <c r="G21" i="7"/>
  <c r="G17" i="7"/>
  <c r="K3" i="3"/>
  <c r="B18" i="3"/>
  <c r="C18" i="3" s="1"/>
  <c r="E18" i="3" s="1"/>
  <c r="F43" i="3"/>
  <c r="K18" i="3"/>
  <c r="B3" i="3"/>
  <c r="C3" i="3" s="1"/>
  <c r="E3" i="3" s="1"/>
  <c r="J62" i="7"/>
  <c r="K62" i="7" s="1"/>
  <c r="G5" i="5"/>
  <c r="G19" i="3"/>
  <c r="E43" i="3"/>
  <c r="J35" i="7"/>
  <c r="K35" i="7" s="1"/>
  <c r="J64" i="7"/>
  <c r="K64" i="7" s="1"/>
  <c r="J81" i="7"/>
  <c r="K81" i="7" s="1"/>
  <c r="J37" i="7"/>
  <c r="K37" i="7" s="1"/>
  <c r="F14" i="1"/>
  <c r="F30" i="1" s="1"/>
  <c r="J7" i="7"/>
  <c r="K7" i="7" s="1"/>
  <c r="J50" i="7"/>
  <c r="K50" i="7" s="1"/>
  <c r="J9" i="7"/>
  <c r="K9" i="7" s="1"/>
  <c r="J3" i="2"/>
  <c r="K3" i="2" s="1"/>
  <c r="I4" i="2"/>
  <c r="I12" i="2"/>
  <c r="G60" i="2"/>
  <c r="G4" i="2"/>
  <c r="J85" i="7"/>
  <c r="K85" i="7" s="1"/>
  <c r="J86" i="7"/>
  <c r="K86" i="7" s="1"/>
  <c r="J82" i="7"/>
  <c r="K82" i="7" s="1"/>
  <c r="J80" i="7"/>
  <c r="K80" i="7" s="1"/>
  <c r="J79" i="7"/>
  <c r="K79" i="7" s="1"/>
  <c r="J78" i="7"/>
  <c r="K78" i="7" s="1"/>
  <c r="J76" i="7"/>
  <c r="K76" i="7" s="1"/>
  <c r="J73" i="7"/>
  <c r="K73" i="7" s="1"/>
  <c r="J70" i="7"/>
  <c r="K70" i="7" s="1"/>
  <c r="J69" i="7"/>
  <c r="K69" i="7" s="1"/>
  <c r="J66" i="7"/>
  <c r="K66" i="7" s="1"/>
  <c r="J65" i="7"/>
  <c r="K65" i="7" s="1"/>
  <c r="J63" i="7"/>
  <c r="K63" i="7" s="1"/>
  <c r="J61" i="7"/>
  <c r="K61" i="7" s="1"/>
  <c r="J59" i="7"/>
  <c r="K59" i="7" s="1"/>
  <c r="J56" i="7"/>
  <c r="K56" i="7" s="1"/>
  <c r="J55" i="7"/>
  <c r="K55" i="7" s="1"/>
  <c r="J54" i="7"/>
  <c r="K54" i="7" s="1"/>
  <c r="J53" i="7"/>
  <c r="K53" i="7" s="1"/>
  <c r="J48" i="7"/>
  <c r="K48" i="7" s="1"/>
  <c r="J43" i="7"/>
  <c r="K43" i="7" s="1"/>
  <c r="J39" i="7"/>
  <c r="K39" i="7" s="1"/>
  <c r="J38" i="7"/>
  <c r="K38" i="7" s="1"/>
  <c r="J36" i="7"/>
  <c r="K36" i="7" s="1"/>
  <c r="J26" i="7"/>
  <c r="K26" i="7" s="1"/>
  <c r="J21" i="7"/>
  <c r="K21" i="7" s="1"/>
  <c r="J17" i="7"/>
  <c r="K17" i="7" s="1"/>
  <c r="J15" i="7"/>
  <c r="K15" i="7" s="1"/>
  <c r="J14" i="7"/>
  <c r="K14" i="7" s="1"/>
  <c r="J13" i="7"/>
  <c r="K13" i="7" s="1"/>
  <c r="J11" i="7"/>
  <c r="K11" i="7" s="1"/>
  <c r="J8" i="7"/>
  <c r="K8" i="7" s="1"/>
  <c r="J6" i="7"/>
  <c r="K6" i="7" s="1"/>
  <c r="K5" i="7"/>
  <c r="I5" i="5"/>
  <c r="J3" i="5"/>
  <c r="K5" i="5"/>
  <c r="D4" i="5"/>
  <c r="H4" i="5"/>
  <c r="K4" i="5" s="1"/>
  <c r="F4" i="5"/>
  <c r="B4" i="5"/>
  <c r="C4" i="5" s="1"/>
  <c r="E4" i="5" s="1"/>
  <c r="J43" i="3"/>
  <c r="I3" i="3"/>
  <c r="I31" i="3"/>
  <c r="I18" i="3"/>
  <c r="G18" i="3"/>
  <c r="I19" i="3"/>
  <c r="H43" i="3"/>
  <c r="I43" i="3" s="1"/>
  <c r="G3" i="3"/>
  <c r="D35" i="2"/>
  <c r="H4" i="7"/>
  <c r="I4" i="7" s="1"/>
  <c r="G4" i="7"/>
  <c r="I5" i="7"/>
  <c r="J14" i="1"/>
  <c r="H14" i="1"/>
  <c r="G14" i="1"/>
  <c r="J16" i="7" l="1"/>
  <c r="K16" i="7" s="1"/>
  <c r="C16" i="7"/>
  <c r="E16" i="7" s="1"/>
  <c r="B15" i="7"/>
  <c r="C5" i="7"/>
  <c r="E5" i="7" s="1"/>
  <c r="J4" i="7"/>
  <c r="J3" i="7" s="1"/>
  <c r="G43" i="3"/>
  <c r="K43" i="3"/>
  <c r="G35" i="2"/>
  <c r="H3" i="5"/>
  <c r="K3" i="5" s="1"/>
  <c r="I4" i="5"/>
  <c r="G4" i="5"/>
  <c r="F3" i="5"/>
  <c r="D3" i="5"/>
  <c r="B3" i="5"/>
  <c r="C3" i="5" s="1"/>
  <c r="E3" i="5" s="1"/>
  <c r="H3" i="7"/>
  <c r="I3" i="7" s="1"/>
  <c r="C15" i="7" l="1"/>
  <c r="E15" i="7" s="1"/>
  <c r="B14" i="7"/>
  <c r="K4" i="7"/>
  <c r="G3" i="5"/>
  <c r="K3" i="7"/>
  <c r="I3" i="5"/>
  <c r="B13" i="7" l="1"/>
  <c r="C14" i="7"/>
  <c r="E14" i="7" s="1"/>
  <c r="C13" i="7" l="1"/>
  <c r="E13" i="7" s="1"/>
  <c r="C4" i="7" l="1"/>
  <c r="E4" i="7" s="1"/>
  <c r="B3" i="7"/>
  <c r="C3" i="7" s="1"/>
  <c r="E3" i="7" s="1"/>
</calcChain>
</file>

<file path=xl/sharedStrings.xml><?xml version="1.0" encoding="utf-8"?>
<sst xmlns="http://schemas.openxmlformats.org/spreadsheetml/2006/main" count="321" uniqueCount="136">
  <si>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</si>
  <si>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</si>
  <si>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</si>
  <si>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</si>
  <si>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</si>
  <si>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</si>
  <si>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</si>
  <si>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</si>
  <si>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</si>
  <si>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</si>
  <si>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</si>
  <si>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</si>
  <si>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</si>
  <si>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</si>
  <si>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Razred</t>
  </si>
  <si>
    <t>Skupina</t>
  </si>
  <si>
    <t>Izvor</t>
  </si>
  <si>
    <t>Opći prihodi i primici</t>
  </si>
  <si>
    <t>Primici od financijske imovine i zaduživanja</t>
  </si>
  <si>
    <t>Izdaci za financijsku imovinu i otplate zajmova</t>
  </si>
  <si>
    <t>I. OPĆI DIO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</si>
  <si>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</si>
  <si>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</si>
  <si>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</si>
  <si>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</si>
  <si>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</si>
  <si>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</si>
  <si>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</si>
  <si>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</si>
  <si>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Projekcija 
za 2024.</t>
  </si>
  <si>
    <t>Projekcija 
za 2025.</t>
  </si>
  <si>
    <t>C) PRENESENI VIŠAK ILI PRENESENI MANJAK I VIŠEGODIŠNJI PLAN URAVNOTEŽENJA</t>
  </si>
  <si>
    <t>Naziv</t>
  </si>
  <si>
    <t>Oznaka</t>
  </si>
  <si>
    <t>Plan 2023.</t>
  </si>
  <si>
    <t>2023 / 2022</t>
  </si>
  <si>
    <t>2024 / 2023</t>
  </si>
  <si>
    <t>Projekcija 2025.</t>
  </si>
  <si>
    <t>2025 / 2024</t>
  </si>
  <si>
    <t>A. RAČUN PRIHODA I RASHODA</t>
  </si>
  <si>
    <t>6 Prihodi poslovanja</t>
  </si>
  <si>
    <t>63 Pomoći iz inozemstva i od subjekata unutar općeg proračuna</t>
  </si>
  <si>
    <t>4 Prihodi za posebne namjene</t>
  </si>
  <si>
    <t>5 POMOĆI</t>
  </si>
  <si>
    <t>1 OPĆI PRIHODI I PRIMICI</t>
  </si>
  <si>
    <t>11 Opći prihodi i primici</t>
  </si>
  <si>
    <t>7 Namjenski primici od zaduživanja</t>
  </si>
  <si>
    <t>71 Namjenski primici od zaduživanja</t>
  </si>
  <si>
    <t>66 Prihodi od prodaje proizvoda i robe te pruženih usluga i prihodi od donacija te povrati po protestiranim jamstvima</t>
  </si>
  <si>
    <t>6 DONACIJE</t>
  </si>
  <si>
    <t>61 Donacije</t>
  </si>
  <si>
    <t>67 Prihodi iz nadležnog proračuna i od HZZO-a temeljem ugovornih obveza</t>
  </si>
  <si>
    <t>68 Kazne, upravne mjere i ostali prihodi</t>
  </si>
  <si>
    <t>7 Prihodi od prodaje nefinancijske imovine</t>
  </si>
  <si>
    <t>72 Prihodi od prodaje proizvedene dugotrajne imovine</t>
  </si>
  <si>
    <t>SVEUKUPNO PRIHODI</t>
  </si>
  <si>
    <t>3 Rashodi poslovanja</t>
  </si>
  <si>
    <t>31 Rashodi za zaposlene</t>
  </si>
  <si>
    <t>32 Materijalni rashodi</t>
  </si>
  <si>
    <t>34 Financijski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</si>
  <si>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</si>
  <si>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</si>
  <si>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</si>
  <si>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</si>
  <si>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SVEUKUPNO RASHODI</t>
  </si>
  <si>
    <t>SVEUKUPNO RASHODI I IZDACI</t>
  </si>
  <si>
    <t>RAZDJEL: 9 UPRAVNI ODJEL ZA HRVATSKE BRANITELJE I ZDRAVSTVO</t>
  </si>
  <si>
    <t>funk. klas: 07 ZDRAVSTVO</t>
  </si>
  <si>
    <t>071 Medicinski proizvodi, pribor i oprema</t>
  </si>
  <si>
    <t>Funkc. klas: 0712 Ostali medicinski proizvodi</t>
  </si>
  <si>
    <t>Funkc. klas: 0740 SluŽbe javnog zdravstva</t>
  </si>
  <si>
    <t>076 Poslovi i usluge zdravstva koji nisu drugdje svrstani</t>
  </si>
  <si>
    <t>Funkc. klas: 0760 Poslovi i usluge zdravstva koji nisu drugdje svrstani</t>
  </si>
  <si>
    <t>129 Zakonski standardi u zdravstvu</t>
  </si>
  <si>
    <t>K100005 Uređenje i dogradnja prostora i nabavka opreme i održavanje</t>
  </si>
  <si>
    <t>izvor: 05 Pomoći</t>
  </si>
  <si>
    <t>322 Rashodi za materijal i energiju</t>
  </si>
  <si>
    <t>323 Rashodi za usluge</t>
  </si>
  <si>
    <t>421 Građevinski objekti</t>
  </si>
  <si>
    <t>422 Postrojenja i oprema</t>
  </si>
  <si>
    <t>423 Prijevozna sredstva</t>
  </si>
  <si>
    <t>131 Ulaganje u zdravstvo iznad standarda</t>
  </si>
  <si>
    <t>A100050 Sufinanciranje ulaganja u zdravstvene ustanove</t>
  </si>
  <si>
    <t>izvor: 03 Vlastiti prihodi</t>
  </si>
  <si>
    <t>311 Plaće (Bruto)</t>
  </si>
  <si>
    <t>313 Doprinosi na plaće</t>
  </si>
  <si>
    <t>329 Ostali nespomenuti rashodi poslovanja</t>
  </si>
  <si>
    <t>A100183 Županijske javne potrebe u zdravstvu</t>
  </si>
  <si>
    <t>izvor: 01 Opći prihodi i primici</t>
  </si>
  <si>
    <t>149 Financiranje redovne djelatnosti iz HZZO-a</t>
  </si>
  <si>
    <t>A100140 Financiranje redovne djelatnosti iz HZZO-a</t>
  </si>
  <si>
    <t>izvor: 433 PRIHODI ZA POSEBNE NAMJENE - HZZO</t>
  </si>
  <si>
    <t>312 Ostali rashodi za zaposlene</t>
  </si>
  <si>
    <t>321 Naknade troškova zaposlenima</t>
  </si>
  <si>
    <t>343 Ostali financijski rashodi</t>
  </si>
  <si>
    <t>412 Nematerijalna imovina</t>
  </si>
  <si>
    <t>451 Dodatna ulaganja na građevinskim objektima</t>
  </si>
  <si>
    <t>452 Dodatna ulaganja na postrojenjima i opremi</t>
  </si>
  <si>
    <t>454 Dodatna ulaganja za ostalu nefinancijsku imovinu</t>
  </si>
  <si>
    <t>151 Prihodi od nefinancijske imovine i nadoknade štete s osnova osiguranja</t>
  </si>
  <si>
    <t>A100142 Prihodi od nefinancijske imovine i nadoknade štete s osnova osiguranja</t>
  </si>
  <si>
    <t>izvor: 711 Prihodi od nefinancijske imovine i nadoknade štete s osnova osiguranja</t>
  </si>
  <si>
    <t>152 Donacije</t>
  </si>
  <si>
    <t>A100143 Donacije</t>
  </si>
  <si>
    <t>izvor: 611 Donacije</t>
  </si>
  <si>
    <t>izvor: 503 POMOĆI IZ NENADLEŽNIH PRORAČUNA - KORISNICI</t>
  </si>
  <si>
    <t>161 Stručno osposobljavanje bez zasnivanja radnog odnosa - korisnici</t>
  </si>
  <si>
    <t>A100164B Stručno osposobljavanje bez zasnivanja radnog odnosa - korisnici</t>
  </si>
  <si>
    <t>izvor: 434 PRIHOD ZA POSEBNE NAMJENE - korisnici</t>
  </si>
  <si>
    <t>168 Prijenos sredstava iz nenadležnih proračuna</t>
  </si>
  <si>
    <t>A100162B Prijenos sredstava iz nenadležnih proračuna</t>
  </si>
  <si>
    <t>SVEUKUPNO</t>
  </si>
  <si>
    <t>EUR</t>
  </si>
  <si>
    <t>FINANCIJSKI PLAN USTANOVE ZA ZDRAVSTVENU NJEGU U KUĆI KARLOVAC
ZA 2023. I PROJEKCIJA ZA 2024. I 2025. GODINU</t>
  </si>
  <si>
    <t>GLAVA: 9-22 USTANOVA ZA ZDRAVSTVENU NJEGU U KUĆI KARLOVAC</t>
  </si>
  <si>
    <t>423 prijevozna sredstva</t>
  </si>
  <si>
    <t xml:space="preserve">   31 Rashodi za zaposlene</t>
  </si>
  <si>
    <t>311 Bruto plaće</t>
  </si>
  <si>
    <t>072 Služba za vanjske pacijente</t>
  </si>
  <si>
    <t>Funkc. Klas.: 0722 Specijalističke medicinske usluge</t>
  </si>
  <si>
    <t>45 rashodi zan dodatna ulaganja na nefinancijskoj imovini</t>
  </si>
  <si>
    <t>Plan 2024.</t>
  </si>
  <si>
    <t>Projekcija 2026.</t>
  </si>
  <si>
    <t>2026 / 2025</t>
  </si>
  <si>
    <t>Izvršenje 2022. je iskazano u kunama.</t>
  </si>
  <si>
    <t>Izvršenje 2022.**</t>
  </si>
  <si>
    <t>Plan 2023.**</t>
  </si>
  <si>
    <t>Plan za 2024.</t>
  </si>
  <si>
    <t>Projekcija 
za 2026.</t>
  </si>
  <si>
    <t>Izvršenje 2022.</t>
  </si>
  <si>
    <t>Ostvarenje 2022. kn</t>
  </si>
  <si>
    <t>Ostvarenje 2022. eur</t>
  </si>
  <si>
    <t>ostvarenje 2022. eur</t>
  </si>
  <si>
    <t xml:space="preserve">   321 Naknade troškova zaposlenima</t>
  </si>
  <si>
    <t>45 rashodi za dodatna ulaganja na nefinancijskoj imovini</t>
  </si>
  <si>
    <t>451 dodatna ulaganja na građevinskim objektima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</si>
</sst>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b/>
      <sz val="10"/>
      <color rgb="FF000080"/>
      <name val="Arial"/>
      <family val="2"/>
      <charset val="238"/>
    </font>
    <font>
      <sz val="9"/>
      <color rgb="FF000080"/>
      <name val="Verdana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Verdana"/>
      <family val="2"/>
      <charset val="238"/>
    </font>
    <font>
      <sz val="13.5"/>
      <color rgb="FF000000"/>
      <name val="Microsoft Sans Serif"/>
      <family val="2"/>
      <charset val="238"/>
    </font>
    <font>
      <b/>
      <sz val="12"/>
      <color rgb="FFFFFFFF"/>
      <name val="Arial"/>
      <family val="2"/>
      <charset val="238"/>
    </font>
    <font>
      <sz val="9"/>
      <color rgb="FFFFFFFF"/>
      <name val="Verdana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theme="1"/>
      <name val="Verdana"/>
      <family val="2"/>
      <charset val="238"/>
    </font>
    <font>
      <i/>
      <sz val="10"/>
      <color rgb="FF000000"/>
      <name val="Verdana"/>
      <family val="2"/>
      <charset val="238"/>
    </font>
    <font>
      <i/>
      <sz val="10"/>
      <color rgb="FFFFFFFF"/>
      <name val="Arial"/>
      <family val="2"/>
      <charset val="238"/>
    </font>
    <font>
      <i/>
      <sz val="10"/>
      <color rgb="FF000080"/>
      <name val="Arial"/>
      <family val="2"/>
      <charset val="238"/>
    </font>
    <font>
      <b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0"/>
      <name val="Arial"/>
      <family val="2"/>
      <charset val="238"/>
    </font>
    <font>
      <sz val="10"/>
      <name val="Verdana"/>
      <family val="2"/>
      <charset val="238"/>
    </font>
    <font>
      <sz val="10"/>
      <name val="Microsoft Sans Serif"/>
      <family val="2"/>
      <charset val="238"/>
    </font>
    <font>
      <sz val="10"/>
      <color rgb="FF000080"/>
      <name val="Arial"/>
      <family val="2"/>
      <charset val="238"/>
    </font>
    <font>
      <sz val="10"/>
      <color rgb="FF000000"/>
      <name val="Microsoft Sans Serif"/>
      <family val="2"/>
      <charset val="238"/>
    </font>
    <font>
      <sz val="10"/>
      <color rgb="FF000000"/>
      <name val="Verdana"/>
      <family val="2"/>
      <charset val="238"/>
    </font>
    <font>
      <sz val="10"/>
      <color rgb="FFFFFFFF"/>
      <name val="Verdana"/>
      <family val="2"/>
      <charset val="238"/>
    </font>
    <font>
      <sz val="10"/>
      <color theme="1"/>
      <name val="Verdana"/>
      <family val="2"/>
      <charset val="238"/>
    </font>
    <font>
      <b/>
      <i/>
      <sz val="10"/>
      <color rgb="FF000000"/>
      <name val="Verdana"/>
      <family val="2"/>
      <charset val="238"/>
    </font>
    <font>
      <i/>
      <sz val="10"/>
      <color rgb="FF000000"/>
      <name val="Microsoft Sans Serif"/>
      <family val="2"/>
      <charset val="238"/>
    </font>
    <font>
      <b/>
      <i/>
      <sz val="10"/>
      <color rgb="FFFFFFFF"/>
      <name val="Arial"/>
      <family val="2"/>
      <charset val="238"/>
    </font>
    <font>
      <i/>
      <sz val="10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name val="Microsoft Sans Serif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0"/>
      <color theme="1"/>
      <name val="Microsoft Sans Serif"/>
      <family val="2"/>
      <charset val="238"/>
    </font>
    <font>
      <b/>
      <i/>
      <sz val="10"/>
      <color theme="1"/>
      <name val="Arial"/>
      <family val="2"/>
      <charset val="238"/>
    </font>
    <font>
      <sz val="9"/>
      <name val="Verdana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15" fillId="0" borderId="6" xfId="0" applyFont="1" applyBorder="1" applyAlignment="1">
      <alignment horizontal="center" vertical="center" wrapText="1" indent="1"/>
    </xf>
    <xf numFmtId="0" fontId="16" fillId="5" borderId="7" xfId="0" applyFont="1" applyFill="1" applyBorder="1" applyAlignment="1">
      <alignment horizontal="left" wrapText="1" indent="1"/>
    </xf>
    <xf numFmtId="0" fontId="18" fillId="6" borderId="7" xfId="0" applyFont="1" applyFill="1" applyBorder="1" applyAlignment="1">
      <alignment horizontal="left" wrapText="1" indent="1"/>
    </xf>
    <xf numFmtId="0" fontId="20" fillId="7" borderId="7" xfId="0" applyFont="1" applyFill="1" applyBorder="1" applyAlignment="1">
      <alignment horizontal="left" wrapText="1" indent="1"/>
    </xf>
    <xf numFmtId="4" fontId="20" fillId="7" borderId="7" xfId="0" applyNumberFormat="1" applyFont="1" applyFill="1" applyBorder="1" applyAlignment="1">
      <alignment horizontal="right" wrapText="1" indent="1"/>
    </xf>
    <xf numFmtId="4" fontId="16" fillId="5" borderId="7" xfId="0" applyNumberFormat="1" applyFont="1" applyFill="1" applyBorder="1" applyAlignment="1">
      <alignment horizontal="right" wrapText="1" indent="1"/>
    </xf>
    <xf numFmtId="0" fontId="19" fillId="0" borderId="0" xfId="0" applyFont="1" applyAlignment="1">
      <alignment horizontal="left" indent="1"/>
    </xf>
    <xf numFmtId="0" fontId="19" fillId="5" borderId="0" xfId="0" applyFont="1" applyFill="1" applyAlignment="1">
      <alignment horizontal="left" indent="1"/>
    </xf>
    <xf numFmtId="0" fontId="19" fillId="6" borderId="0" xfId="0" applyFont="1" applyFill="1" applyAlignment="1">
      <alignment horizontal="left" indent="1"/>
    </xf>
    <xf numFmtId="0" fontId="19" fillId="7" borderId="0" xfId="0" applyFont="1" applyFill="1" applyAlignment="1">
      <alignment horizontal="left" indent="1"/>
    </xf>
    <xf numFmtId="0" fontId="21" fillId="0" borderId="0" xfId="0" applyFont="1" applyAlignment="1">
      <alignment horizontal="left" indent="1"/>
    </xf>
    <xf numFmtId="0" fontId="22" fillId="7" borderId="7" xfId="0" applyFont="1" applyFill="1" applyBorder="1" applyAlignment="1">
      <alignment horizontal="left" wrapText="1" indent="1"/>
    </xf>
    <xf numFmtId="4" fontId="22" fillId="7" borderId="7" xfId="0" applyNumberFormat="1" applyFont="1" applyFill="1" applyBorder="1" applyAlignment="1">
      <alignment horizontal="right" wrapText="1" indent="1"/>
    </xf>
    <xf numFmtId="0" fontId="23" fillId="8" borderId="7" xfId="0" applyFont="1" applyFill="1" applyBorder="1" applyAlignment="1">
      <alignment horizontal="left" wrapText="1" indent="1"/>
    </xf>
    <xf numFmtId="4" fontId="23" fillId="8" borderId="7" xfId="0" applyNumberFormat="1" applyFont="1" applyFill="1" applyBorder="1" applyAlignment="1">
      <alignment horizontal="right" wrapText="1" indent="1"/>
    </xf>
    <xf numFmtId="0" fontId="19" fillId="8" borderId="0" xfId="0" applyFont="1" applyFill="1" applyAlignment="1">
      <alignment horizontal="left" indent="1"/>
    </xf>
    <xf numFmtId="0" fontId="18" fillId="7" borderId="7" xfId="0" applyFont="1" applyFill="1" applyBorder="1" applyAlignment="1">
      <alignment horizontal="left" wrapText="1" indent="1"/>
    </xf>
    <xf numFmtId="4" fontId="18" fillId="7" borderId="7" xfId="0" applyNumberFormat="1" applyFont="1" applyFill="1" applyBorder="1" applyAlignment="1">
      <alignment horizontal="right" wrapText="1" indent="1"/>
    </xf>
    <xf numFmtId="0" fontId="20" fillId="7" borderId="7" xfId="0" applyFont="1" applyFill="1" applyBorder="1" applyAlignment="1">
      <alignment horizontal="left" wrapText="1" indent="2"/>
    </xf>
    <xf numFmtId="0" fontId="20" fillId="7" borderId="7" xfId="0" applyFont="1" applyFill="1" applyBorder="1" applyAlignment="1">
      <alignment horizontal="left" wrapText="1" indent="3"/>
    </xf>
    <xf numFmtId="0" fontId="25" fillId="10" borderId="7" xfId="0" applyFont="1" applyFill="1" applyBorder="1" applyAlignment="1">
      <alignment horizontal="left" wrapText="1" indent="1"/>
    </xf>
    <xf numFmtId="4" fontId="25" fillId="10" borderId="7" xfId="0" applyNumberFormat="1" applyFont="1" applyFill="1" applyBorder="1" applyAlignment="1">
      <alignment horizontal="right" wrapText="1" indent="1"/>
    </xf>
    <xf numFmtId="0" fontId="19" fillId="10" borderId="0" xfId="0" applyFont="1" applyFill="1" applyAlignment="1">
      <alignment horizontal="left" indent="1"/>
    </xf>
    <xf numFmtId="4" fontId="20" fillId="7" borderId="7" xfId="0" applyNumberFormat="1" applyFont="1" applyFill="1" applyBorder="1" applyAlignment="1">
      <alignment wrapText="1"/>
    </xf>
    <xf numFmtId="4" fontId="16" fillId="5" borderId="7" xfId="0" applyNumberFormat="1" applyFont="1" applyFill="1" applyBorder="1" applyAlignment="1">
      <alignment wrapText="1"/>
    </xf>
    <xf numFmtId="0" fontId="20" fillId="2" borderId="7" xfId="0" applyFont="1" applyFill="1" applyBorder="1" applyAlignment="1">
      <alignment horizontal="left" wrapText="1" indent="1"/>
    </xf>
    <xf numFmtId="0" fontId="27" fillId="0" borderId="0" xfId="0" applyFont="1" applyAlignment="1">
      <alignment horizontal="left" indent="1"/>
    </xf>
    <xf numFmtId="0" fontId="28" fillId="0" borderId="6" xfId="0" applyFont="1" applyBorder="1" applyAlignment="1">
      <alignment horizontal="center" vertical="center" wrapText="1" indent="1"/>
    </xf>
    <xf numFmtId="0" fontId="26" fillId="6" borderId="7" xfId="0" applyFont="1" applyFill="1" applyBorder="1" applyAlignment="1">
      <alignment horizontal="right" wrapText="1" indent="1"/>
    </xf>
    <xf numFmtId="0" fontId="29" fillId="10" borderId="7" xfId="0" applyFont="1" applyFill="1" applyBorder="1" applyAlignment="1">
      <alignment horizontal="right" wrapText="1" indent="1"/>
    </xf>
    <xf numFmtId="0" fontId="30" fillId="5" borderId="7" xfId="0" applyFont="1" applyFill="1" applyBorder="1" applyAlignment="1">
      <alignment horizontal="right" wrapText="1" indent="1"/>
    </xf>
    <xf numFmtId="4" fontId="25" fillId="10" borderId="7" xfId="0" applyNumberFormat="1" applyFont="1" applyFill="1" applyBorder="1" applyAlignment="1">
      <alignment wrapText="1"/>
    </xf>
    <xf numFmtId="2" fontId="32" fillId="0" borderId="6" xfId="0" applyNumberFormat="1" applyFont="1" applyBorder="1" applyAlignment="1">
      <alignment horizontal="center" vertical="center" wrapText="1" indent="1"/>
    </xf>
    <xf numFmtId="0" fontId="33" fillId="12" borderId="7" xfId="0" applyFont="1" applyFill="1" applyBorder="1" applyAlignment="1">
      <alignment horizontal="left" wrapText="1" indent="1"/>
    </xf>
    <xf numFmtId="0" fontId="18" fillId="13" borderId="7" xfId="0" applyFont="1" applyFill="1" applyBorder="1" applyAlignment="1">
      <alignment horizontal="left" wrapText="1" indent="1"/>
    </xf>
    <xf numFmtId="0" fontId="19" fillId="13" borderId="0" xfId="0" applyFont="1" applyFill="1" applyAlignment="1">
      <alignment horizontal="left" indent="1"/>
    </xf>
    <xf numFmtId="0" fontId="18" fillId="14" borderId="7" xfId="0" applyFont="1" applyFill="1" applyBorder="1" applyAlignment="1">
      <alignment horizontal="left" wrapText="1" indent="1"/>
    </xf>
    <xf numFmtId="0" fontId="20" fillId="0" borderId="7" xfId="0" applyFont="1" applyBorder="1" applyAlignment="1">
      <alignment horizontal="left" wrapText="1" indent="1"/>
    </xf>
    <xf numFmtId="4" fontId="37" fillId="7" borderId="7" xfId="0" applyNumberFormat="1" applyFont="1" applyFill="1" applyBorder="1" applyAlignment="1">
      <alignment horizontal="right" wrapText="1" indent="1"/>
    </xf>
    <xf numFmtId="4" fontId="38" fillId="7" borderId="7" xfId="0" applyNumberFormat="1" applyFont="1" applyFill="1" applyBorder="1" applyAlignment="1">
      <alignment horizontal="right" wrapText="1" indent="1"/>
    </xf>
    <xf numFmtId="4" fontId="25" fillId="8" borderId="7" xfId="0" applyNumberFormat="1" applyFont="1" applyFill="1" applyBorder="1" applyAlignment="1">
      <alignment horizontal="right" wrapText="1" indent="1"/>
    </xf>
    <xf numFmtId="4" fontId="39" fillId="8" borderId="7" xfId="0" applyNumberFormat="1" applyFont="1" applyFill="1" applyBorder="1" applyAlignment="1">
      <alignment horizontal="right" wrapText="1" indent="1"/>
    </xf>
    <xf numFmtId="0" fontId="40" fillId="0" borderId="0" xfId="0" applyFont="1" applyAlignment="1">
      <alignment horizontal="left" indent="1"/>
    </xf>
    <xf numFmtId="2" fontId="41" fillId="0" borderId="6" xfId="0" applyNumberFormat="1" applyFont="1" applyBorder="1" applyAlignment="1">
      <alignment horizontal="center" vertical="center" wrapText="1" indent="1"/>
    </xf>
    <xf numFmtId="2" fontId="42" fillId="7" borderId="7" xfId="0" applyNumberFormat="1" applyFont="1" applyFill="1" applyBorder="1" applyAlignment="1">
      <alignment horizontal="right" wrapText="1" indent="1"/>
    </xf>
    <xf numFmtId="2" fontId="43" fillId="8" borderId="7" xfId="0" applyNumberFormat="1" applyFont="1" applyFill="1" applyBorder="1" applyAlignment="1">
      <alignment horizontal="right" wrapText="1" indent="1"/>
    </xf>
    <xf numFmtId="2" fontId="44" fillId="0" borderId="0" xfId="0" applyNumberFormat="1" applyFont="1" applyAlignment="1">
      <alignment horizontal="left" indent="1"/>
    </xf>
    <xf numFmtId="2" fontId="41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30" fillId="5" borderId="7" xfId="0" applyNumberFormat="1" applyFont="1" applyFill="1" applyBorder="1" applyAlignment="1">
      <alignment horizontal="right" wrapText="1" indent="1"/>
    </xf>
    <xf numFmtId="4" fontId="20" fillId="0" borderId="7" xfId="0" applyNumberFormat="1" applyFont="1" applyBorder="1" applyAlignment="1">
      <alignment wrapText="1"/>
    </xf>
    <xf numFmtId="4" fontId="15" fillId="0" borderId="6" xfId="0" applyNumberFormat="1" applyFont="1" applyBorder="1" applyAlignment="1">
      <alignment horizontal="right" vertical="center" wrapText="1" indent="1"/>
    </xf>
    <xf numFmtId="4" fontId="21" fillId="0" borderId="0" xfId="0" applyNumberFormat="1" applyFont="1" applyAlignment="1">
      <alignment horizontal="right" indent="1"/>
    </xf>
    <xf numFmtId="4" fontId="15" fillId="0" borderId="6" xfId="0" applyNumberFormat="1" applyFont="1" applyBorder="1" applyAlignment="1">
      <alignment vertical="center" wrapText="1"/>
    </xf>
    <xf numFmtId="4" fontId="24" fillId="10" borderId="7" xfId="0" applyNumberFormat="1" applyFont="1" applyFill="1" applyBorder="1" applyAlignment="1">
      <alignment wrapText="1"/>
    </xf>
    <xf numFmtId="4" fontId="17" fillId="5" borderId="7" xfId="0" applyNumberFormat="1" applyFont="1" applyFill="1" applyBorder="1" applyAlignment="1">
      <alignment wrapText="1"/>
    </xf>
    <xf numFmtId="4" fontId="21" fillId="0" borderId="0" xfId="0" applyNumberFormat="1" applyFont="1"/>
    <xf numFmtId="2" fontId="28" fillId="0" borderId="6" xfId="0" applyNumberFormat="1" applyFont="1" applyBorder="1" applyAlignment="1">
      <alignment horizontal="center" vertical="center" wrapText="1" indent="1"/>
    </xf>
    <xf numFmtId="2" fontId="29" fillId="10" borderId="7" xfId="0" applyNumberFormat="1" applyFont="1" applyFill="1" applyBorder="1" applyAlignment="1">
      <alignment horizontal="right" wrapText="1" indent="1"/>
    </xf>
    <xf numFmtId="2" fontId="27" fillId="0" borderId="0" xfId="0" applyNumberFormat="1" applyFont="1" applyAlignment="1">
      <alignment horizontal="left" indent="1"/>
    </xf>
    <xf numFmtId="4" fontId="15" fillId="0" borderId="6" xfId="0" applyNumberFormat="1" applyFont="1" applyBorder="1" applyAlignment="1">
      <alignment horizontal="center" vertical="center" wrapText="1"/>
    </xf>
    <xf numFmtId="4" fontId="18" fillId="6" borderId="7" xfId="0" applyNumberFormat="1" applyFont="1" applyFill="1" applyBorder="1" applyAlignment="1">
      <alignment wrapText="1"/>
    </xf>
    <xf numFmtId="2" fontId="26" fillId="6" borderId="7" xfId="0" applyNumberFormat="1" applyFont="1" applyFill="1" applyBorder="1" applyAlignment="1">
      <alignment horizontal="right" wrapText="1" indent="1"/>
    </xf>
    <xf numFmtId="4" fontId="19" fillId="6" borderId="7" xfId="0" applyNumberFormat="1" applyFont="1" applyFill="1" applyBorder="1" applyAlignment="1">
      <alignment wrapText="1"/>
    </xf>
    <xf numFmtId="4" fontId="45" fillId="6" borderId="7" xfId="0" applyNumberFormat="1" applyFont="1" applyFill="1" applyBorder="1" applyAlignment="1">
      <alignment wrapText="1"/>
    </xf>
    <xf numFmtId="2" fontId="46" fillId="6" borderId="7" xfId="0" applyNumberFormat="1" applyFont="1" applyFill="1" applyBorder="1" applyAlignment="1">
      <alignment horizontal="right" wrapText="1" indent="1"/>
    </xf>
    <xf numFmtId="0" fontId="46" fillId="6" borderId="7" xfId="0" applyFont="1" applyFill="1" applyBorder="1" applyAlignment="1">
      <alignment horizontal="right" wrapText="1" indent="1"/>
    </xf>
    <xf numFmtId="0" fontId="45" fillId="6" borderId="0" xfId="0" applyFont="1" applyFill="1" applyAlignment="1">
      <alignment horizontal="left" indent="1"/>
    </xf>
    <xf numFmtId="4" fontId="18" fillId="13" borderId="7" xfId="0" applyNumberFormat="1" applyFont="1" applyFill="1" applyBorder="1" applyAlignment="1">
      <alignment wrapText="1"/>
    </xf>
    <xf numFmtId="4" fontId="18" fillId="13" borderId="7" xfId="0" applyNumberFormat="1" applyFont="1" applyFill="1" applyBorder="1" applyAlignment="1">
      <alignment horizontal="right" wrapText="1" indent="1"/>
    </xf>
    <xf numFmtId="2" fontId="30" fillId="13" borderId="7" xfId="0" applyNumberFormat="1" applyFont="1" applyFill="1" applyBorder="1" applyAlignment="1">
      <alignment horizontal="right" wrapText="1" indent="1"/>
    </xf>
    <xf numFmtId="4" fontId="19" fillId="13" borderId="7" xfId="0" applyNumberFormat="1" applyFont="1" applyFill="1" applyBorder="1" applyAlignment="1">
      <alignment wrapText="1"/>
    </xf>
    <xf numFmtId="0" fontId="30" fillId="13" borderId="7" xfId="0" applyFont="1" applyFill="1" applyBorder="1" applyAlignment="1">
      <alignment horizontal="right" wrapText="1" indent="1"/>
    </xf>
    <xf numFmtId="4" fontId="19" fillId="0" borderId="7" xfId="0" applyNumberFormat="1" applyFont="1" applyBorder="1" applyAlignment="1">
      <alignment wrapText="1"/>
    </xf>
    <xf numFmtId="4" fontId="31" fillId="0" borderId="6" xfId="0" applyNumberFormat="1" applyFont="1" applyBorder="1" applyAlignment="1">
      <alignment horizontal="center" vertical="center" wrapText="1" indent="1"/>
    </xf>
    <xf numFmtId="4" fontId="33" fillId="12" borderId="7" xfId="0" applyNumberFormat="1" applyFont="1" applyFill="1" applyBorder="1" applyAlignment="1">
      <alignment wrapText="1"/>
    </xf>
    <xf numFmtId="4" fontId="33" fillId="12" borderId="7" xfId="0" applyNumberFormat="1" applyFont="1" applyFill="1" applyBorder="1" applyAlignment="1">
      <alignment horizontal="right" wrapText="1" indent="1"/>
    </xf>
    <xf numFmtId="4" fontId="18" fillId="14" borderId="7" xfId="0" applyNumberFormat="1" applyFont="1" applyFill="1" applyBorder="1" applyAlignment="1">
      <alignment wrapText="1"/>
    </xf>
    <xf numFmtId="4" fontId="20" fillId="2" borderId="7" xfId="0" applyNumberFormat="1" applyFont="1" applyFill="1" applyBorder="1" applyAlignment="1">
      <alignment wrapText="1"/>
    </xf>
    <xf numFmtId="4" fontId="31" fillId="0" borderId="6" xfId="0" applyNumberFormat="1" applyFont="1" applyBorder="1" applyAlignment="1">
      <alignment vertical="center" wrapText="1"/>
    </xf>
    <xf numFmtId="4" fontId="35" fillId="7" borderId="7" xfId="0" applyNumberFormat="1" applyFont="1" applyFill="1" applyBorder="1" applyAlignment="1">
      <alignment wrapText="1"/>
    </xf>
    <xf numFmtId="4" fontId="33" fillId="11" borderId="7" xfId="0" applyNumberFormat="1" applyFont="1" applyFill="1" applyBorder="1" applyAlignment="1">
      <alignment wrapText="1"/>
    </xf>
    <xf numFmtId="4" fontId="11" fillId="13" borderId="7" xfId="0" applyNumberFormat="1" applyFont="1" applyFill="1" applyBorder="1" applyAlignment="1">
      <alignment wrapText="1"/>
    </xf>
    <xf numFmtId="4" fontId="9" fillId="7" borderId="7" xfId="0" applyNumberFormat="1" applyFont="1" applyFill="1" applyBorder="1" applyAlignment="1">
      <alignment wrapText="1"/>
    </xf>
    <xf numFmtId="4" fontId="11" fillId="14" borderId="7" xfId="0" applyNumberFormat="1" applyFont="1" applyFill="1" applyBorder="1" applyAlignment="1">
      <alignment wrapText="1"/>
    </xf>
    <xf numFmtId="4" fontId="9" fillId="2" borderId="7" xfId="0" applyNumberFormat="1" applyFont="1" applyFill="1" applyBorder="1" applyAlignment="1">
      <alignment wrapText="1"/>
    </xf>
    <xf numFmtId="4" fontId="34" fillId="0" borderId="0" xfId="0" applyNumberFormat="1" applyFont="1"/>
    <xf numFmtId="4" fontId="34" fillId="7" borderId="7" xfId="0" applyNumberFormat="1" applyFont="1" applyFill="1" applyBorder="1" applyAlignment="1">
      <alignment horizontal="right" wrapText="1" indent="1"/>
    </xf>
    <xf numFmtId="4" fontId="34" fillId="2" borderId="7" xfId="0" applyNumberFormat="1" applyFont="1" applyFill="1" applyBorder="1" applyAlignment="1">
      <alignment horizontal="right" wrapText="1" indent="1"/>
    </xf>
    <xf numFmtId="4" fontId="34" fillId="0" borderId="0" xfId="0" applyNumberFormat="1" applyFont="1" applyAlignment="1">
      <alignment horizontal="right" indent="1"/>
    </xf>
    <xf numFmtId="4" fontId="11" fillId="13" borderId="7" xfId="0" applyNumberFormat="1" applyFont="1" applyFill="1" applyBorder="1" applyAlignment="1">
      <alignment horizontal="right" wrapText="1" indent="1"/>
    </xf>
    <xf numFmtId="4" fontId="11" fillId="2" borderId="7" xfId="0" applyNumberFormat="1" applyFont="1" applyFill="1" applyBorder="1" applyAlignment="1">
      <alignment horizontal="right" wrapText="1" indent="1"/>
    </xf>
    <xf numFmtId="4" fontId="11" fillId="14" borderId="7" xfId="0" applyNumberFormat="1" applyFont="1" applyFill="1" applyBorder="1" applyAlignment="1">
      <alignment horizontal="right" wrapText="1" indent="1"/>
    </xf>
    <xf numFmtId="4" fontId="11" fillId="9" borderId="7" xfId="0" applyNumberFormat="1" applyFont="1" applyFill="1" applyBorder="1" applyAlignment="1">
      <alignment horizontal="right" wrapText="1" indent="1"/>
    </xf>
    <xf numFmtId="0" fontId="38" fillId="0" borderId="0" xfId="0" applyFont="1" applyAlignment="1">
      <alignment horizontal="left" indent="1"/>
    </xf>
    <xf numFmtId="0" fontId="37" fillId="7" borderId="7" xfId="0" applyFont="1" applyFill="1" applyBorder="1" applyAlignment="1">
      <alignment horizontal="left" wrapText="1" indent="1"/>
    </xf>
    <xf numFmtId="4" fontId="37" fillId="7" borderId="7" xfId="0" applyNumberFormat="1" applyFont="1" applyFill="1" applyBorder="1" applyAlignment="1">
      <alignment wrapText="1"/>
    </xf>
    <xf numFmtId="2" fontId="47" fillId="0" borderId="7" xfId="0" applyNumberFormat="1" applyFont="1" applyBorder="1" applyAlignment="1">
      <alignment horizontal="right" wrapText="1" indent="1"/>
    </xf>
    <xf numFmtId="4" fontId="35" fillId="7" borderId="7" xfId="0" applyNumberFormat="1" applyFont="1" applyFill="1" applyBorder="1" applyAlignment="1">
      <alignment horizontal="right" wrapText="1" indent="1"/>
    </xf>
    <xf numFmtId="0" fontId="38" fillId="7" borderId="0" xfId="0" applyFont="1" applyFill="1" applyAlignment="1">
      <alignment horizontal="left" indent="1"/>
    </xf>
    <xf numFmtId="0" fontId="33" fillId="11" borderId="7" xfId="0" applyFont="1" applyFill="1" applyBorder="1" applyAlignment="1">
      <alignment horizontal="left" wrapText="1" indent="1"/>
    </xf>
    <xf numFmtId="4" fontId="33" fillId="11" borderId="7" xfId="0" applyNumberFormat="1" applyFont="1" applyFill="1" applyBorder="1" applyAlignment="1">
      <alignment horizontal="right" wrapText="1" indent="1"/>
    </xf>
    <xf numFmtId="2" fontId="10" fillId="0" borderId="7" xfId="0" applyNumberFormat="1" applyFont="1" applyBorder="1" applyAlignment="1">
      <alignment horizontal="right" wrapText="1" indent="1"/>
    </xf>
    <xf numFmtId="0" fontId="38" fillId="2" borderId="0" xfId="0" applyFont="1" applyFill="1" applyAlignment="1">
      <alignment horizontal="left" indent="1"/>
    </xf>
    <xf numFmtId="4" fontId="40" fillId="0" borderId="0" xfId="0" applyNumberFormat="1" applyFont="1"/>
    <xf numFmtId="4" fontId="34" fillId="0" borderId="0" xfId="0" applyNumberFormat="1" applyFont="1" applyAlignment="1">
      <alignment horizontal="left" indent="1"/>
    </xf>
    <xf numFmtId="2" fontId="32" fillId="0" borderId="0" xfId="0" applyNumberFormat="1" applyFont="1" applyAlignment="1">
      <alignment horizontal="left" indent="1"/>
    </xf>
    <xf numFmtId="2" fontId="48" fillId="14" borderId="7" xfId="0" applyNumberFormat="1" applyFont="1" applyFill="1" applyBorder="1" applyAlignment="1">
      <alignment horizontal="right" wrapText="1" indent="1"/>
    </xf>
    <xf numFmtId="4" fontId="31" fillId="14" borderId="7" xfId="0" applyNumberFormat="1" applyFont="1" applyFill="1" applyBorder="1" applyAlignment="1">
      <alignment horizontal="right" wrapText="1" indent="1"/>
    </xf>
    <xf numFmtId="0" fontId="15" fillId="14" borderId="0" xfId="0" applyFont="1" applyFill="1" applyAlignment="1">
      <alignment horizontal="left" indent="1"/>
    </xf>
    <xf numFmtId="2" fontId="48" fillId="13" borderId="7" xfId="0" applyNumberFormat="1" applyFont="1" applyFill="1" applyBorder="1" applyAlignment="1">
      <alignment horizontal="right" wrapText="1" indent="1"/>
    </xf>
    <xf numFmtId="4" fontId="31" fillId="13" borderId="7" xfId="0" applyNumberFormat="1" applyFont="1" applyFill="1" applyBorder="1" applyAlignment="1">
      <alignment horizontal="right" wrapText="1" indent="1"/>
    </xf>
    <xf numFmtId="0" fontId="15" fillId="13" borderId="0" xfId="0" applyFont="1" applyFill="1" applyAlignment="1">
      <alignment horizontal="left" indent="1"/>
    </xf>
    <xf numFmtId="2" fontId="49" fillId="12" borderId="7" xfId="0" applyNumberFormat="1" applyFont="1" applyFill="1" applyBorder="1" applyAlignment="1">
      <alignment horizontal="right" wrapText="1" indent="1"/>
    </xf>
    <xf numFmtId="4" fontId="50" fillId="12" borderId="7" xfId="0" applyNumberFormat="1" applyFont="1" applyFill="1" applyBorder="1" applyAlignment="1">
      <alignment horizontal="right" wrapText="1" indent="1"/>
    </xf>
    <xf numFmtId="0" fontId="50" fillId="12" borderId="0" xfId="0" applyFont="1" applyFill="1" applyAlignment="1">
      <alignment horizontal="left" indent="1"/>
    </xf>
    <xf numFmtId="2" fontId="49" fillId="11" borderId="7" xfId="0" applyNumberFormat="1" applyFont="1" applyFill="1" applyBorder="1" applyAlignment="1">
      <alignment horizontal="right" wrapText="1" indent="1"/>
    </xf>
    <xf numFmtId="4" fontId="50" fillId="11" borderId="7" xfId="0" applyNumberFormat="1" applyFont="1" applyFill="1" applyBorder="1" applyAlignment="1">
      <alignment horizontal="right" wrapText="1" indent="1"/>
    </xf>
    <xf numFmtId="0" fontId="50" fillId="11" borderId="0" xfId="0" applyFont="1" applyFill="1" applyAlignment="1">
      <alignment horizontal="left" indent="1"/>
    </xf>
    <xf numFmtId="2" fontId="48" fillId="0" borderId="7" xfId="0" applyNumberFormat="1" applyFont="1" applyBorder="1" applyAlignment="1">
      <alignment horizontal="right" wrapText="1" indent="1"/>
    </xf>
    <xf numFmtId="4" fontId="34" fillId="0" borderId="7" xfId="0" applyNumberFormat="1" applyFont="1" applyBorder="1" applyAlignment="1">
      <alignment horizontal="right" wrapText="1" indent="1"/>
    </xf>
    <xf numFmtId="2" fontId="48" fillId="15" borderId="7" xfId="0" applyNumberFormat="1" applyFont="1" applyFill="1" applyBorder="1" applyAlignment="1">
      <alignment horizontal="right" wrapText="1" indent="1"/>
    </xf>
    <xf numFmtId="4" fontId="34" fillId="15" borderId="7" xfId="0" applyNumberFormat="1" applyFont="1" applyFill="1" applyBorder="1" applyAlignment="1">
      <alignment horizontal="right" wrapText="1" indent="1"/>
    </xf>
    <xf numFmtId="0" fontId="18" fillId="16" borderId="7" xfId="0" applyFont="1" applyFill="1" applyBorder="1" applyAlignment="1">
      <alignment horizontal="left" wrapText="1" indent="1"/>
    </xf>
    <xf numFmtId="4" fontId="18" fillId="16" borderId="7" xfId="0" applyNumberFormat="1" applyFont="1" applyFill="1" applyBorder="1" applyAlignment="1">
      <alignment wrapText="1"/>
    </xf>
    <xf numFmtId="2" fontId="26" fillId="16" borderId="7" xfId="0" applyNumberFormat="1" applyFont="1" applyFill="1" applyBorder="1" applyAlignment="1">
      <alignment horizontal="right" wrapText="1" indent="1"/>
    </xf>
    <xf numFmtId="4" fontId="19" fillId="16" borderId="7" xfId="0" applyNumberFormat="1" applyFont="1" applyFill="1" applyBorder="1" applyAlignment="1">
      <alignment wrapText="1"/>
    </xf>
    <xf numFmtId="0" fontId="26" fillId="16" borderId="7" xfId="0" applyFont="1" applyFill="1" applyBorder="1" applyAlignment="1">
      <alignment horizontal="right" wrapText="1" indent="1"/>
    </xf>
    <xf numFmtId="0" fontId="19" fillId="16" borderId="0" xfId="0" applyFont="1" applyFill="1" applyAlignment="1">
      <alignment horizontal="left" indent="1"/>
    </xf>
    <xf numFmtId="2" fontId="46" fillId="16" borderId="7" xfId="0" applyNumberFormat="1" applyFont="1" applyFill="1" applyBorder="1" applyAlignment="1">
      <alignment horizontal="right" wrapText="1" indent="1"/>
    </xf>
    <xf numFmtId="4" fontId="45" fillId="16" borderId="7" xfId="0" applyNumberFormat="1" applyFont="1" applyFill="1" applyBorder="1" applyAlignment="1">
      <alignment wrapText="1"/>
    </xf>
    <xf numFmtId="0" fontId="46" fillId="16" borderId="7" xfId="0" applyFont="1" applyFill="1" applyBorder="1" applyAlignment="1">
      <alignment horizontal="right" wrapText="1" indent="1"/>
    </xf>
    <xf numFmtId="0" fontId="45" fillId="16" borderId="0" xfId="0" applyFont="1" applyFill="1" applyAlignment="1">
      <alignment horizontal="left" indent="1"/>
    </xf>
    <xf numFmtId="0" fontId="16" fillId="17" borderId="7" xfId="0" applyFont="1" applyFill="1" applyBorder="1" applyAlignment="1">
      <alignment horizontal="left" wrapText="1" indent="1"/>
    </xf>
    <xf numFmtId="4" fontId="16" fillId="17" borderId="7" xfId="0" applyNumberFormat="1" applyFont="1" applyFill="1" applyBorder="1" applyAlignment="1">
      <alignment wrapText="1"/>
    </xf>
    <xf numFmtId="4" fontId="17" fillId="17" borderId="7" xfId="0" applyNumberFormat="1" applyFont="1" applyFill="1" applyBorder="1" applyAlignment="1">
      <alignment wrapText="1"/>
    </xf>
    <xf numFmtId="0" fontId="19" fillId="17" borderId="0" xfId="0" applyFont="1" applyFill="1" applyAlignment="1">
      <alignment horizontal="left" indent="1"/>
    </xf>
    <xf numFmtId="4" fontId="36" fillId="17" borderId="7" xfId="0" applyNumberFormat="1" applyFont="1" applyFill="1" applyBorder="1" applyAlignment="1">
      <alignment wrapText="1"/>
    </xf>
    <xf numFmtId="0" fontId="30" fillId="17" borderId="7" xfId="0" applyFont="1" applyFill="1" applyBorder="1" applyAlignment="1">
      <alignment horizontal="left" wrapText="1" indent="1"/>
    </xf>
    <xf numFmtId="2" fontId="30" fillId="17" borderId="7" xfId="0" applyNumberFormat="1" applyFont="1" applyFill="1" applyBorder="1" applyAlignment="1">
      <alignment horizontal="left" wrapText="1" indent="1"/>
    </xf>
    <xf numFmtId="4" fontId="34" fillId="7" borderId="7" xfId="0" applyNumberFormat="1" applyFont="1" applyFill="1" applyBorder="1" applyAlignment="1">
      <alignment horizontal="center" wrapText="1"/>
    </xf>
    <xf numFmtId="4" fontId="31" fillId="0" borderId="6" xfId="0" applyNumberFormat="1" applyFont="1" applyBorder="1" applyAlignment="1">
      <alignment horizontal="center" vertical="center" wrapText="1"/>
    </xf>
    <xf numFmtId="2" fontId="44" fillId="0" borderId="6" xfId="0" applyNumberFormat="1" applyFont="1" applyBorder="1" applyAlignment="1">
      <alignment horizontal="center" vertical="center" wrapText="1" indent="1"/>
    </xf>
    <xf numFmtId="2" fontId="51" fillId="0" borderId="7" xfId="0" applyNumberFormat="1" applyFont="1" applyBorder="1" applyAlignment="1">
      <alignment horizontal="right" wrapText="1" indent="1"/>
    </xf>
    <xf numFmtId="2" fontId="52" fillId="0" borderId="7" xfId="0" applyNumberFormat="1" applyFont="1" applyBorder="1" applyAlignment="1">
      <alignment horizontal="right" wrapText="1" indent="1"/>
    </xf>
    <xf numFmtId="3" fontId="11" fillId="3" borderId="1" xfId="0" quotePrefix="1" applyNumberFormat="1" applyFont="1" applyFill="1" applyBorder="1" applyAlignment="1">
      <alignment horizontal="right"/>
    </xf>
    <xf numFmtId="4" fontId="38" fillId="0" borderId="6" xfId="0" applyNumberFormat="1" applyFont="1" applyBorder="1" applyAlignment="1">
      <alignment horizontal="center" vertical="center" wrapText="1"/>
    </xf>
    <xf numFmtId="4" fontId="20" fillId="6" borderId="7" xfId="0" applyNumberFormat="1" applyFont="1" applyFill="1" applyBorder="1" applyAlignment="1">
      <alignment wrapText="1"/>
    </xf>
    <xf numFmtId="2" fontId="26" fillId="0" borderId="7" xfId="0" applyNumberFormat="1" applyFont="1" applyBorder="1" applyAlignment="1">
      <alignment horizontal="right" wrapText="1" indent="1"/>
    </xf>
    <xf numFmtId="0" fontId="26" fillId="0" borderId="7" xfId="0" applyFont="1" applyBorder="1" applyAlignment="1">
      <alignment horizontal="right" wrapText="1" indent="1"/>
    </xf>
    <xf numFmtId="4" fontId="7" fillId="0" borderId="7" xfId="0" applyNumberFormat="1" applyFont="1" applyBorder="1" applyAlignment="1">
      <alignment horizontal="right" wrapText="1" indent="1"/>
    </xf>
    <xf numFmtId="0" fontId="11" fillId="15" borderId="7" xfId="0" applyFont="1" applyFill="1" applyBorder="1" applyAlignment="1">
      <alignment horizontal="left" wrapText="1" indent="1"/>
    </xf>
    <xf numFmtId="4" fontId="11" fillId="15" borderId="7" xfId="0" applyNumberFormat="1" applyFont="1" applyFill="1" applyBorder="1" applyAlignment="1">
      <alignment horizontal="right" wrapText="1" indent="1"/>
    </xf>
    <xf numFmtId="4" fontId="7" fillId="15" borderId="7" xfId="0" applyNumberFormat="1" applyFont="1" applyFill="1" applyBorder="1" applyAlignment="1">
      <alignment horizontal="right" wrapText="1" indent="1"/>
    </xf>
    <xf numFmtId="0" fontId="53" fillId="15" borderId="0" xfId="0" applyFont="1" applyFill="1" applyAlignment="1">
      <alignment horizontal="left" indent="1"/>
    </xf>
    <xf numFmtId="4" fontId="11" fillId="0" borderId="7" xfId="0" applyNumberFormat="1" applyFont="1" applyBorder="1" applyAlignment="1">
      <alignment wrapText="1"/>
    </xf>
    <xf numFmtId="4" fontId="11" fillId="11" borderId="7" xfId="0" applyNumberFormat="1" applyFont="1" applyFill="1" applyBorder="1" applyAlignment="1">
      <alignment wrapText="1"/>
    </xf>
    <xf numFmtId="4" fontId="54" fillId="11" borderId="7" xfId="0" applyNumberFormat="1" applyFont="1" applyFill="1" applyBorder="1" applyAlignment="1">
      <alignment wrapText="1"/>
    </xf>
    <xf numFmtId="4" fontId="21" fillId="0" borderId="7" xfId="0" applyNumberFormat="1" applyFont="1" applyBorder="1" applyAlignment="1">
      <alignment wrapText="1"/>
    </xf>
    <xf numFmtId="0" fontId="55" fillId="18" borderId="7" xfId="0" applyFont="1" applyFill="1" applyBorder="1" applyAlignment="1">
      <alignment horizontal="left" wrapText="1" indent="1"/>
    </xf>
    <xf numFmtId="4" fontId="56" fillId="18" borderId="7" xfId="0" applyNumberFormat="1" applyFont="1" applyFill="1" applyBorder="1" applyAlignment="1">
      <alignment wrapText="1"/>
    </xf>
    <xf numFmtId="2" fontId="57" fillId="18" borderId="7" xfId="0" applyNumberFormat="1" applyFont="1" applyFill="1" applyBorder="1" applyAlignment="1">
      <alignment horizontal="right" wrapText="1" indent="1"/>
    </xf>
    <xf numFmtId="4" fontId="40" fillId="18" borderId="7" xfId="0" applyNumberFormat="1" applyFont="1" applyFill="1" applyBorder="1" applyAlignment="1">
      <alignment wrapText="1"/>
    </xf>
    <xf numFmtId="0" fontId="57" fillId="18" borderId="7" xfId="0" applyFont="1" applyFill="1" applyBorder="1" applyAlignment="1">
      <alignment horizontal="right" wrapText="1" indent="1"/>
    </xf>
    <xf numFmtId="0" fontId="40" fillId="18" borderId="0" xfId="0" applyFont="1" applyFill="1" applyAlignment="1">
      <alignment horizontal="left" indent="1"/>
    </xf>
    <xf numFmtId="0" fontId="16" fillId="18" borderId="7" xfId="0" applyFont="1" applyFill="1" applyBorder="1" applyAlignment="1">
      <alignment horizontal="left" wrapText="1" indent="1"/>
    </xf>
    <xf numFmtId="4" fontId="16" fillId="18" borderId="7" xfId="0" applyNumberFormat="1" applyFont="1" applyFill="1" applyBorder="1" applyAlignment="1">
      <alignment wrapText="1"/>
    </xf>
    <xf numFmtId="4" fontId="20" fillId="18" borderId="7" xfId="0" applyNumberFormat="1" applyFont="1" applyFill="1" applyBorder="1" applyAlignment="1">
      <alignment wrapText="1"/>
    </xf>
    <xf numFmtId="2" fontId="26" fillId="18" borderId="7" xfId="0" applyNumberFormat="1" applyFont="1" applyFill="1" applyBorder="1" applyAlignment="1">
      <alignment horizontal="right" wrapText="1" indent="1"/>
    </xf>
    <xf numFmtId="4" fontId="17" fillId="18" borderId="7" xfId="0" applyNumberFormat="1" applyFont="1" applyFill="1" applyBorder="1" applyAlignment="1">
      <alignment wrapText="1"/>
    </xf>
    <xf numFmtId="0" fontId="26" fillId="18" borderId="7" xfId="0" applyFont="1" applyFill="1" applyBorder="1" applyAlignment="1">
      <alignment horizontal="right" wrapText="1" indent="1"/>
    </xf>
    <xf numFmtId="0" fontId="19" fillId="18" borderId="0" xfId="0" applyFont="1" applyFill="1" applyAlignment="1">
      <alignment horizontal="left" indent="1"/>
    </xf>
    <xf numFmtId="0" fontId="56" fillId="0" borderId="7" xfId="0" applyFont="1" applyBorder="1" applyAlignment="1">
      <alignment horizontal="left" wrapText="1" indent="1"/>
    </xf>
    <xf numFmtId="4" fontId="56" fillId="0" borderId="7" xfId="0" applyNumberFormat="1" applyFont="1" applyBorder="1" applyAlignment="1">
      <alignment wrapText="1"/>
    </xf>
    <xf numFmtId="2" fontId="57" fillId="0" borderId="7" xfId="0" applyNumberFormat="1" applyFont="1" applyBorder="1" applyAlignment="1">
      <alignment horizontal="right" wrapText="1" indent="1"/>
    </xf>
    <xf numFmtId="0" fontId="57" fillId="0" borderId="7" xfId="0" applyFont="1" applyBorder="1" applyAlignment="1">
      <alignment horizontal="right" wrapText="1" indent="1"/>
    </xf>
    <xf numFmtId="4" fontId="16" fillId="2" borderId="7" xfId="0" applyNumberFormat="1" applyFont="1" applyFill="1" applyBorder="1" applyAlignment="1">
      <alignment wrapText="1"/>
    </xf>
    <xf numFmtId="4" fontId="20" fillId="2" borderId="7" xfId="0" applyNumberFormat="1" applyFont="1" applyFill="1" applyBorder="1" applyAlignment="1">
      <alignment horizontal="right" wrapText="1" indent="1"/>
    </xf>
    <xf numFmtId="2" fontId="30" fillId="2" borderId="7" xfId="0" applyNumberFormat="1" applyFont="1" applyFill="1" applyBorder="1" applyAlignment="1">
      <alignment horizontal="right" wrapText="1" indent="1"/>
    </xf>
    <xf numFmtId="4" fontId="19" fillId="2" borderId="7" xfId="0" applyNumberFormat="1" applyFont="1" applyFill="1" applyBorder="1" applyAlignment="1">
      <alignment wrapText="1"/>
    </xf>
    <xf numFmtId="0" fontId="30" fillId="2" borderId="7" xfId="0" applyFont="1" applyFill="1" applyBorder="1" applyAlignment="1">
      <alignment horizontal="right" wrapText="1" indent="1"/>
    </xf>
    <xf numFmtId="0" fontId="19" fillId="2" borderId="0" xfId="0" applyFont="1" applyFill="1" applyAlignment="1">
      <alignment horizontal="left" indent="1"/>
    </xf>
    <xf numFmtId="0" fontId="21" fillId="2" borderId="0" xfId="0" applyFont="1" applyFill="1" applyAlignment="1">
      <alignment horizontal="left" indent="1"/>
    </xf>
    <xf numFmtId="4" fontId="21" fillId="2" borderId="0" xfId="0" applyNumberFormat="1" applyFont="1" applyFill="1" applyAlignment="1">
      <alignment horizontal="right" indent="1"/>
    </xf>
    <xf numFmtId="4" fontId="21" fillId="2" borderId="0" xfId="0" applyNumberFormat="1" applyFont="1" applyFill="1"/>
    <xf numFmtId="0" fontId="19" fillId="2" borderId="0" xfId="0" applyFont="1" applyFill="1" applyAlignment="1">
      <alignment horizontal="right" indent="1"/>
    </xf>
    <xf numFmtId="4" fontId="16" fillId="13" borderId="7" xfId="0" applyNumberFormat="1" applyFont="1" applyFill="1" applyBorder="1" applyAlignment="1">
      <alignment wrapText="1"/>
    </xf>
    <xf numFmtId="2" fontId="52" fillId="13" borderId="7" xfId="0" applyNumberFormat="1" applyFont="1" applyFill="1" applyBorder="1" applyAlignment="1">
      <alignment horizontal="right" wrapText="1" indent="1"/>
    </xf>
    <xf numFmtId="2" fontId="52" fillId="14" borderId="7" xfId="0" applyNumberFormat="1" applyFont="1" applyFill="1" applyBorder="1" applyAlignment="1">
      <alignment horizontal="right" wrapText="1" indent="1"/>
    </xf>
    <xf numFmtId="0" fontId="18" fillId="19" borderId="7" xfId="0" applyFont="1" applyFill="1" applyBorder="1" applyAlignment="1">
      <alignment horizontal="left" wrapText="1" indent="1"/>
    </xf>
    <xf numFmtId="4" fontId="18" fillId="19" borderId="7" xfId="0" applyNumberFormat="1" applyFont="1" applyFill="1" applyBorder="1" applyAlignment="1">
      <alignment wrapText="1"/>
    </xf>
    <xf numFmtId="4" fontId="11" fillId="19" borderId="7" xfId="0" applyNumberFormat="1" applyFont="1" applyFill="1" applyBorder="1" applyAlignment="1">
      <alignment wrapText="1"/>
    </xf>
    <xf numFmtId="2" fontId="52" fillId="19" borderId="7" xfId="0" applyNumberFormat="1" applyFont="1" applyFill="1" applyBorder="1" applyAlignment="1">
      <alignment horizontal="right" wrapText="1" indent="1"/>
    </xf>
    <xf numFmtId="4" fontId="31" fillId="19" borderId="7" xfId="0" applyNumberFormat="1" applyFont="1" applyFill="1" applyBorder="1" applyAlignment="1">
      <alignment horizontal="right" wrapText="1" indent="1"/>
    </xf>
    <xf numFmtId="2" fontId="48" fillId="19" borderId="7" xfId="0" applyNumberFormat="1" applyFont="1" applyFill="1" applyBorder="1" applyAlignment="1">
      <alignment horizontal="right" wrapText="1" indent="1"/>
    </xf>
    <xf numFmtId="4" fontId="11" fillId="19" borderId="7" xfId="0" applyNumberFormat="1" applyFont="1" applyFill="1" applyBorder="1" applyAlignment="1">
      <alignment horizontal="right" wrapText="1" indent="1"/>
    </xf>
    <xf numFmtId="0" fontId="15" fillId="19" borderId="0" xfId="0" applyFont="1" applyFill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>
      <selection activeCell="G10" sqref="G10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242" t="s">
        <v>113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8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6" x14ac:dyDescent="0.3">
      <c r="A3" s="242" t="s">
        <v>20</v>
      </c>
      <c r="B3" s="242"/>
      <c r="C3" s="242"/>
      <c r="D3" s="242"/>
      <c r="E3" s="242"/>
      <c r="F3" s="242"/>
      <c r="G3" s="242"/>
      <c r="H3" s="242"/>
      <c r="I3" s="259"/>
      <c r="J3" s="259"/>
    </row>
    <row r="4" spans="1:10" ht="17.399999999999999" x14ac:dyDescent="0.3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3">
      <c r="A5" s="242" t="s">
        <v>25</v>
      </c>
      <c r="B5" s="243"/>
      <c r="C5" s="243"/>
      <c r="D5" s="243"/>
      <c r="E5" s="243"/>
      <c r="F5" s="243"/>
      <c r="G5" s="243"/>
      <c r="H5" s="243"/>
      <c r="I5" s="243"/>
      <c r="J5" s="243"/>
    </row>
    <row r="6" spans="1:10" ht="17.399999999999999" x14ac:dyDescent="0.3">
      <c r="A6" s="1"/>
      <c r="B6" s="2"/>
      <c r="C6" s="2"/>
      <c r="D6" s="2"/>
      <c r="E6" s="7"/>
      <c r="F6" s="8"/>
      <c r="G6" s="8"/>
      <c r="H6" s="8"/>
      <c r="I6" s="8"/>
      <c r="J6" s="37" t="s">
        <v>112</v>
      </c>
    </row>
    <row r="7" spans="1:10" ht="26.4" x14ac:dyDescent="0.3">
      <c r="A7" s="27"/>
      <c r="B7" s="28"/>
      <c r="C7" s="28"/>
      <c r="D7" s="29"/>
      <c r="E7" s="30"/>
      <c r="F7" s="4" t="s">
        <v>125</v>
      </c>
      <c r="G7" s="4" t="s">
        <v>126</v>
      </c>
      <c r="H7" s="4" t="s">
        <v>127</v>
      </c>
      <c r="I7" s="4" t="s">
        <v>30</v>
      </c>
      <c r="J7" s="4" t="s">
        <v>128</v>
      </c>
    </row>
    <row r="8" spans="1:10" x14ac:dyDescent="0.3">
      <c r="A8" s="260" t="s">
        <v>0</v>
      </c>
      <c r="B8" s="256"/>
      <c r="C8" s="256"/>
      <c r="D8" s="256"/>
      <c r="E8" s="261"/>
      <c r="F8" s="40">
        <f>F9+F10</f>
        <v>7466200.8700000001</v>
      </c>
      <c r="G8" s="40">
        <f>G9+G10</f>
        <v>994875</v>
      </c>
      <c r="H8" s="40">
        <f>H9+H10</f>
        <v>1222350</v>
      </c>
      <c r="I8" s="40">
        <f>I9+I10</f>
        <v>1222350</v>
      </c>
      <c r="J8" s="40">
        <f>J9+J10</f>
        <v>1222350</v>
      </c>
    </row>
    <row r="9" spans="1:10" x14ac:dyDescent="0.3">
      <c r="A9" s="252" t="s">
        <v>1</v>
      </c>
      <c r="B9" s="245"/>
      <c r="C9" s="245"/>
      <c r="D9" s="245"/>
      <c r="E9" s="258"/>
      <c r="F9" s="41">
        <v>7457200.8700000001</v>
      </c>
      <c r="G9" s="41">
        <v>990775</v>
      </c>
      <c r="H9" s="41">
        <v>1218250</v>
      </c>
      <c r="I9" s="41">
        <v>1218250</v>
      </c>
      <c r="J9" s="41">
        <v>1218250</v>
      </c>
    </row>
    <row r="10" spans="1:10" x14ac:dyDescent="0.3">
      <c r="A10" s="257" t="s">
        <v>2</v>
      </c>
      <c r="B10" s="258"/>
      <c r="C10" s="258"/>
      <c r="D10" s="258"/>
      <c r="E10" s="258"/>
      <c r="F10" s="41">
        <v>9000</v>
      </c>
      <c r="G10" s="41">
        <v>4100</v>
      </c>
      <c r="H10" s="41">
        <v>4100</v>
      </c>
      <c r="I10" s="41">
        <v>4100</v>
      </c>
      <c r="J10" s="41">
        <v>4100</v>
      </c>
    </row>
    <row r="11" spans="1:10" x14ac:dyDescent="0.3">
      <c r="A11" s="38" t="s">
        <v>3</v>
      </c>
      <c r="B11" s="39"/>
      <c r="C11" s="39"/>
      <c r="D11" s="39"/>
      <c r="E11" s="39"/>
      <c r="F11" s="40">
        <f>F12+F13</f>
        <v>7059190.6600000001</v>
      </c>
      <c r="G11" s="40">
        <f>G12+G13</f>
        <v>994875</v>
      </c>
      <c r="H11" s="40">
        <f>H12+H13</f>
        <v>1222350</v>
      </c>
      <c r="I11" s="40">
        <f>I12+I13</f>
        <v>1222350</v>
      </c>
      <c r="J11" s="40">
        <f>J12+J13</f>
        <v>1222350</v>
      </c>
    </row>
    <row r="12" spans="1:10" x14ac:dyDescent="0.3">
      <c r="A12" s="244" t="s">
        <v>4</v>
      </c>
      <c r="B12" s="245"/>
      <c r="C12" s="245"/>
      <c r="D12" s="245"/>
      <c r="E12" s="245"/>
      <c r="F12" s="41">
        <v>6743523.75</v>
      </c>
      <c r="G12" s="41">
        <v>974852</v>
      </c>
      <c r="H12" s="41">
        <v>1179400</v>
      </c>
      <c r="I12" s="41">
        <v>1179400</v>
      </c>
      <c r="J12" s="44">
        <v>1179400</v>
      </c>
    </row>
    <row r="13" spans="1:10" x14ac:dyDescent="0.3">
      <c r="A13" s="257" t="s">
        <v>5</v>
      </c>
      <c r="B13" s="258"/>
      <c r="C13" s="258"/>
      <c r="D13" s="258"/>
      <c r="E13" s="258"/>
      <c r="F13" s="41">
        <v>315666.90999999997</v>
      </c>
      <c r="G13" s="41">
        <v>20023</v>
      </c>
      <c r="H13" s="41">
        <v>42950</v>
      </c>
      <c r="I13" s="41">
        <v>42950</v>
      </c>
      <c r="J13" s="44">
        <v>42950</v>
      </c>
    </row>
    <row r="14" spans="1:10" x14ac:dyDescent="0.3">
      <c r="A14" s="255" t="s">
        <v>6</v>
      </c>
      <c r="B14" s="256"/>
      <c r="C14" s="256"/>
      <c r="D14" s="256"/>
      <c r="E14" s="256"/>
      <c r="F14" s="40">
        <f>F8-F11</f>
        <v>407010.20999999996</v>
      </c>
      <c r="G14" s="40">
        <f>G8-G11</f>
        <v>0</v>
      </c>
      <c r="H14" s="43">
        <f>H8-H11</f>
        <v>0</v>
      </c>
      <c r="I14" s="43">
        <v>0</v>
      </c>
      <c r="J14" s="43">
        <f>J8-J11</f>
        <v>0</v>
      </c>
    </row>
    <row r="15" spans="1:10" ht="17.399999999999999" x14ac:dyDescent="0.3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3">
      <c r="A16" s="242" t="s">
        <v>26</v>
      </c>
      <c r="B16" s="243"/>
      <c r="C16" s="243"/>
      <c r="D16" s="243"/>
      <c r="E16" s="243"/>
      <c r="F16" s="243"/>
      <c r="G16" s="243"/>
      <c r="H16" s="243"/>
      <c r="I16" s="243"/>
      <c r="J16" s="243"/>
    </row>
    <row r="17" spans="1:10" ht="17.399999999999999" x14ac:dyDescent="0.3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6.4" x14ac:dyDescent="0.3">
      <c r="A18" s="27"/>
      <c r="B18" s="28"/>
      <c r="C18" s="28"/>
      <c r="D18" s="29"/>
      <c r="E18" s="30"/>
      <c r="F18" s="4" t="s">
        <v>129</v>
      </c>
      <c r="G18" s="4" t="s">
        <v>34</v>
      </c>
      <c r="H18" s="4" t="s">
        <v>127</v>
      </c>
      <c r="I18" s="4" t="s">
        <v>30</v>
      </c>
      <c r="J18" s="4" t="s">
        <v>128</v>
      </c>
    </row>
    <row r="19" spans="1:10" ht="15.75" customHeight="1" x14ac:dyDescent="0.3">
      <c r="A19" s="252" t="s">
        <v>8</v>
      </c>
      <c r="B19" s="253"/>
      <c r="C19" s="253"/>
      <c r="D19" s="253"/>
      <c r="E19" s="254"/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0" x14ac:dyDescent="0.3">
      <c r="A20" s="252" t="s">
        <v>9</v>
      </c>
      <c r="B20" s="245"/>
      <c r="C20" s="245"/>
      <c r="D20" s="245"/>
      <c r="E20" s="245"/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0" x14ac:dyDescent="0.3">
      <c r="A21" s="255" t="s">
        <v>10</v>
      </c>
      <c r="B21" s="256"/>
      <c r="C21" s="256"/>
      <c r="D21" s="256"/>
      <c r="E21" s="256"/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1:10" ht="17.399999999999999" x14ac:dyDescent="0.3">
      <c r="A22" s="24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3">
      <c r="A23" s="242" t="s">
        <v>31</v>
      </c>
      <c r="B23" s="243"/>
      <c r="C23" s="243"/>
      <c r="D23" s="243"/>
      <c r="E23" s="243"/>
      <c r="F23" s="243"/>
      <c r="G23" s="243"/>
      <c r="H23" s="243"/>
      <c r="I23" s="243"/>
      <c r="J23" s="243"/>
    </row>
    <row r="24" spans="1:10" ht="17.399999999999999" x14ac:dyDescent="0.3">
      <c r="A24" s="24"/>
      <c r="B24" s="9"/>
      <c r="C24" s="9"/>
      <c r="D24" s="9"/>
      <c r="E24" s="9"/>
      <c r="F24" s="9"/>
      <c r="G24" s="9"/>
      <c r="H24" s="3"/>
      <c r="I24" s="3"/>
      <c r="J24" s="3"/>
    </row>
    <row r="25" spans="1:10" ht="26.4" x14ac:dyDescent="0.3">
      <c r="A25" s="27"/>
      <c r="B25" s="28"/>
      <c r="C25" s="28"/>
      <c r="D25" s="29"/>
      <c r="E25" s="30"/>
      <c r="F25" s="4" t="s">
        <v>129</v>
      </c>
      <c r="G25" s="4" t="s">
        <v>34</v>
      </c>
      <c r="H25" s="4" t="s">
        <v>127</v>
      </c>
      <c r="I25" s="4" t="s">
        <v>30</v>
      </c>
      <c r="J25" s="4" t="s">
        <v>128</v>
      </c>
    </row>
    <row r="26" spans="1:10" x14ac:dyDescent="0.3">
      <c r="A26" s="246" t="s">
        <v>27</v>
      </c>
      <c r="B26" s="247"/>
      <c r="C26" s="247"/>
      <c r="D26" s="247"/>
      <c r="E26" s="248"/>
      <c r="F26" s="42"/>
      <c r="G26" s="42"/>
      <c r="H26" s="34"/>
      <c r="I26" s="34">
        <v>0</v>
      </c>
      <c r="J26" s="35">
        <v>0</v>
      </c>
    </row>
    <row r="27" spans="1:10" ht="30" customHeight="1" x14ac:dyDescent="0.3">
      <c r="A27" s="249" t="s">
        <v>7</v>
      </c>
      <c r="B27" s="250"/>
      <c r="C27" s="250"/>
      <c r="D27" s="250"/>
      <c r="E27" s="251"/>
      <c r="F27" s="190">
        <v>291906.21000000002</v>
      </c>
      <c r="G27" s="36"/>
      <c r="H27" s="36">
        <v>0</v>
      </c>
      <c r="I27" s="36">
        <v>0</v>
      </c>
      <c r="J27" s="33">
        <v>0</v>
      </c>
    </row>
    <row r="30" spans="1:10" x14ac:dyDescent="0.3">
      <c r="A30" s="244" t="s">
        <v>11</v>
      </c>
      <c r="B30" s="245"/>
      <c r="C30" s="245"/>
      <c r="D30" s="245"/>
      <c r="E30" s="245"/>
      <c r="F30" s="41">
        <f>F14+F26</f>
        <v>407010.20999999996</v>
      </c>
      <c r="G30" s="32">
        <v>0</v>
      </c>
      <c r="H30" s="32">
        <v>0</v>
      </c>
      <c r="I30" s="32">
        <v>0</v>
      </c>
      <c r="J30" s="32">
        <v>0</v>
      </c>
    </row>
    <row r="31" spans="1:10" ht="11.25" customHeight="1" x14ac:dyDescent="0.3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3" spans="1:1" x14ac:dyDescent="0.3">
      <c r="A33" t="s">
        <v>124</v>
      </c>
    </row>
  </sheetData>
  <mergeCells count="17">
    <mergeCell ref="A1:J1"/>
    <mergeCell ref="A3:J3"/>
    <mergeCell ref="A8:E8"/>
    <mergeCell ref="A9:E9"/>
    <mergeCell ref="A10:E10"/>
    <mergeCell ref="A13:E13"/>
    <mergeCell ref="A14:E14"/>
    <mergeCell ref="A12:E12"/>
    <mergeCell ref="A5:J5"/>
    <mergeCell ref="A16:J16"/>
    <mergeCell ref="A23:J23"/>
    <mergeCell ref="A30:E30"/>
    <mergeCell ref="A26:E26"/>
    <mergeCell ref="A27:E27"/>
    <mergeCell ref="A19:E19"/>
    <mergeCell ref="A20:E20"/>
    <mergeCell ref="A21:E21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workbookViewId="0">
      <selection activeCell="A49" sqref="A49"/>
    </sheetView>
  </sheetViews>
  <sheetFormatPr defaultRowHeight="11.4" x14ac:dyDescent="0.2"/>
  <cols>
    <col min="1" max="1" width="46" style="55" customWidth="1"/>
    <col min="2" max="3" width="21.5546875" style="101" customWidth="1"/>
    <col min="4" max="4" width="15.6640625" style="101" customWidth="1"/>
    <col min="5" max="5" width="17.6640625" style="104" customWidth="1"/>
    <col min="6" max="6" width="18" style="101" customWidth="1"/>
    <col min="7" max="7" width="17.6640625" style="104" customWidth="1"/>
    <col min="8" max="8" width="19.33203125" style="101" customWidth="1"/>
    <col min="9" max="9" width="16.6640625" style="71" customWidth="1"/>
    <col min="10" max="10" width="19.33203125" style="101" customWidth="1"/>
    <col min="11" max="11" width="16.6640625" style="71" customWidth="1"/>
    <col min="12" max="255" width="9.109375" style="55"/>
    <col min="256" max="256" width="50.44140625" style="55" customWidth="1"/>
    <col min="257" max="257" width="30.6640625" style="55" customWidth="1"/>
    <col min="258" max="258" width="20.44140625" style="55" customWidth="1"/>
    <col min="259" max="259" width="15" style="55" customWidth="1"/>
    <col min="260" max="260" width="20.44140625" style="55" customWidth="1"/>
    <col min="261" max="261" width="23" style="55" customWidth="1"/>
    <col min="262" max="262" width="28.6640625" style="55" customWidth="1"/>
    <col min="263" max="263" width="23" style="55" customWidth="1"/>
    <col min="264" max="264" width="28.6640625" style="55" customWidth="1"/>
    <col min="265" max="265" width="24" style="55" customWidth="1"/>
    <col min="266" max="511" width="9.109375" style="55"/>
    <col min="512" max="512" width="50.44140625" style="55" customWidth="1"/>
    <col min="513" max="513" width="30.6640625" style="55" customWidth="1"/>
    <col min="514" max="514" width="20.44140625" style="55" customWidth="1"/>
    <col min="515" max="515" width="15" style="55" customWidth="1"/>
    <col min="516" max="516" width="20.44140625" style="55" customWidth="1"/>
    <col min="517" max="517" width="23" style="55" customWidth="1"/>
    <col min="518" max="518" width="28.6640625" style="55" customWidth="1"/>
    <col min="519" max="519" width="23" style="55" customWidth="1"/>
    <col min="520" max="520" width="28.6640625" style="55" customWidth="1"/>
    <col min="521" max="521" width="24" style="55" customWidth="1"/>
    <col min="522" max="767" width="9.109375" style="55"/>
    <col min="768" max="768" width="50.44140625" style="55" customWidth="1"/>
    <col min="769" max="769" width="30.6640625" style="55" customWidth="1"/>
    <col min="770" max="770" width="20.44140625" style="55" customWidth="1"/>
    <col min="771" max="771" width="15" style="55" customWidth="1"/>
    <col min="772" max="772" width="20.44140625" style="55" customWidth="1"/>
    <col min="773" max="773" width="23" style="55" customWidth="1"/>
    <col min="774" max="774" width="28.6640625" style="55" customWidth="1"/>
    <col min="775" max="775" width="23" style="55" customWidth="1"/>
    <col min="776" max="776" width="28.6640625" style="55" customWidth="1"/>
    <col min="777" max="777" width="24" style="55" customWidth="1"/>
    <col min="778" max="1023" width="9.109375" style="55"/>
    <col min="1024" max="1024" width="50.44140625" style="55" customWidth="1"/>
    <col min="1025" max="1025" width="30.6640625" style="55" customWidth="1"/>
    <col min="1026" max="1026" width="20.44140625" style="55" customWidth="1"/>
    <col min="1027" max="1027" width="15" style="55" customWidth="1"/>
    <col min="1028" max="1028" width="20.44140625" style="55" customWidth="1"/>
    <col min="1029" max="1029" width="23" style="55" customWidth="1"/>
    <col min="1030" max="1030" width="28.6640625" style="55" customWidth="1"/>
    <col min="1031" max="1031" width="23" style="55" customWidth="1"/>
    <col min="1032" max="1032" width="28.6640625" style="55" customWidth="1"/>
    <col min="1033" max="1033" width="24" style="55" customWidth="1"/>
    <col min="1034" max="1279" width="9.109375" style="55"/>
    <col min="1280" max="1280" width="50.44140625" style="55" customWidth="1"/>
    <col min="1281" max="1281" width="30.6640625" style="55" customWidth="1"/>
    <col min="1282" max="1282" width="20.44140625" style="55" customWidth="1"/>
    <col min="1283" max="1283" width="15" style="55" customWidth="1"/>
    <col min="1284" max="1284" width="20.44140625" style="55" customWidth="1"/>
    <col min="1285" max="1285" width="23" style="55" customWidth="1"/>
    <col min="1286" max="1286" width="28.6640625" style="55" customWidth="1"/>
    <col min="1287" max="1287" width="23" style="55" customWidth="1"/>
    <col min="1288" max="1288" width="28.6640625" style="55" customWidth="1"/>
    <col min="1289" max="1289" width="24" style="55" customWidth="1"/>
    <col min="1290" max="1535" width="9.109375" style="55"/>
    <col min="1536" max="1536" width="50.44140625" style="55" customWidth="1"/>
    <col min="1537" max="1537" width="30.6640625" style="55" customWidth="1"/>
    <col min="1538" max="1538" width="20.44140625" style="55" customWidth="1"/>
    <col min="1539" max="1539" width="15" style="55" customWidth="1"/>
    <col min="1540" max="1540" width="20.44140625" style="55" customWidth="1"/>
    <col min="1541" max="1541" width="23" style="55" customWidth="1"/>
    <col min="1542" max="1542" width="28.6640625" style="55" customWidth="1"/>
    <col min="1543" max="1543" width="23" style="55" customWidth="1"/>
    <col min="1544" max="1544" width="28.6640625" style="55" customWidth="1"/>
    <col min="1545" max="1545" width="24" style="55" customWidth="1"/>
    <col min="1546" max="1791" width="9.109375" style="55"/>
    <col min="1792" max="1792" width="50.44140625" style="55" customWidth="1"/>
    <col min="1793" max="1793" width="30.6640625" style="55" customWidth="1"/>
    <col min="1794" max="1794" width="20.44140625" style="55" customWidth="1"/>
    <col min="1795" max="1795" width="15" style="55" customWidth="1"/>
    <col min="1796" max="1796" width="20.44140625" style="55" customWidth="1"/>
    <col min="1797" max="1797" width="23" style="55" customWidth="1"/>
    <col min="1798" max="1798" width="28.6640625" style="55" customWidth="1"/>
    <col min="1799" max="1799" width="23" style="55" customWidth="1"/>
    <col min="1800" max="1800" width="28.6640625" style="55" customWidth="1"/>
    <col min="1801" max="1801" width="24" style="55" customWidth="1"/>
    <col min="1802" max="2047" width="9.109375" style="55"/>
    <col min="2048" max="2048" width="50.44140625" style="55" customWidth="1"/>
    <col min="2049" max="2049" width="30.6640625" style="55" customWidth="1"/>
    <col min="2050" max="2050" width="20.44140625" style="55" customWidth="1"/>
    <col min="2051" max="2051" width="15" style="55" customWidth="1"/>
    <col min="2052" max="2052" width="20.44140625" style="55" customWidth="1"/>
    <col min="2053" max="2053" width="23" style="55" customWidth="1"/>
    <col min="2054" max="2054" width="28.6640625" style="55" customWidth="1"/>
    <col min="2055" max="2055" width="23" style="55" customWidth="1"/>
    <col min="2056" max="2056" width="28.6640625" style="55" customWidth="1"/>
    <col min="2057" max="2057" width="24" style="55" customWidth="1"/>
    <col min="2058" max="2303" width="9.109375" style="55"/>
    <col min="2304" max="2304" width="50.44140625" style="55" customWidth="1"/>
    <col min="2305" max="2305" width="30.6640625" style="55" customWidth="1"/>
    <col min="2306" max="2306" width="20.44140625" style="55" customWidth="1"/>
    <col min="2307" max="2307" width="15" style="55" customWidth="1"/>
    <col min="2308" max="2308" width="20.44140625" style="55" customWidth="1"/>
    <col min="2309" max="2309" width="23" style="55" customWidth="1"/>
    <col min="2310" max="2310" width="28.6640625" style="55" customWidth="1"/>
    <col min="2311" max="2311" width="23" style="55" customWidth="1"/>
    <col min="2312" max="2312" width="28.6640625" style="55" customWidth="1"/>
    <col min="2313" max="2313" width="24" style="55" customWidth="1"/>
    <col min="2314" max="2559" width="9.109375" style="55"/>
    <col min="2560" max="2560" width="50.44140625" style="55" customWidth="1"/>
    <col min="2561" max="2561" width="30.6640625" style="55" customWidth="1"/>
    <col min="2562" max="2562" width="20.44140625" style="55" customWidth="1"/>
    <col min="2563" max="2563" width="15" style="55" customWidth="1"/>
    <col min="2564" max="2564" width="20.44140625" style="55" customWidth="1"/>
    <col min="2565" max="2565" width="23" style="55" customWidth="1"/>
    <col min="2566" max="2566" width="28.6640625" style="55" customWidth="1"/>
    <col min="2567" max="2567" width="23" style="55" customWidth="1"/>
    <col min="2568" max="2568" width="28.6640625" style="55" customWidth="1"/>
    <col min="2569" max="2569" width="24" style="55" customWidth="1"/>
    <col min="2570" max="2815" width="9.109375" style="55"/>
    <col min="2816" max="2816" width="50.44140625" style="55" customWidth="1"/>
    <col min="2817" max="2817" width="30.6640625" style="55" customWidth="1"/>
    <col min="2818" max="2818" width="20.44140625" style="55" customWidth="1"/>
    <col min="2819" max="2819" width="15" style="55" customWidth="1"/>
    <col min="2820" max="2820" width="20.44140625" style="55" customWidth="1"/>
    <col min="2821" max="2821" width="23" style="55" customWidth="1"/>
    <col min="2822" max="2822" width="28.6640625" style="55" customWidth="1"/>
    <col min="2823" max="2823" width="23" style="55" customWidth="1"/>
    <col min="2824" max="2824" width="28.6640625" style="55" customWidth="1"/>
    <col min="2825" max="2825" width="24" style="55" customWidth="1"/>
    <col min="2826" max="3071" width="9.109375" style="55"/>
    <col min="3072" max="3072" width="50.44140625" style="55" customWidth="1"/>
    <col min="3073" max="3073" width="30.6640625" style="55" customWidth="1"/>
    <col min="3074" max="3074" width="20.44140625" style="55" customWidth="1"/>
    <col min="3075" max="3075" width="15" style="55" customWidth="1"/>
    <col min="3076" max="3076" width="20.44140625" style="55" customWidth="1"/>
    <col min="3077" max="3077" width="23" style="55" customWidth="1"/>
    <col min="3078" max="3078" width="28.6640625" style="55" customWidth="1"/>
    <col min="3079" max="3079" width="23" style="55" customWidth="1"/>
    <col min="3080" max="3080" width="28.6640625" style="55" customWidth="1"/>
    <col min="3081" max="3081" width="24" style="55" customWidth="1"/>
    <col min="3082" max="3327" width="9.109375" style="55"/>
    <col min="3328" max="3328" width="50.44140625" style="55" customWidth="1"/>
    <col min="3329" max="3329" width="30.6640625" style="55" customWidth="1"/>
    <col min="3330" max="3330" width="20.44140625" style="55" customWidth="1"/>
    <col min="3331" max="3331" width="15" style="55" customWidth="1"/>
    <col min="3332" max="3332" width="20.44140625" style="55" customWidth="1"/>
    <col min="3333" max="3333" width="23" style="55" customWidth="1"/>
    <col min="3334" max="3334" width="28.6640625" style="55" customWidth="1"/>
    <col min="3335" max="3335" width="23" style="55" customWidth="1"/>
    <col min="3336" max="3336" width="28.6640625" style="55" customWidth="1"/>
    <col min="3337" max="3337" width="24" style="55" customWidth="1"/>
    <col min="3338" max="3583" width="9.109375" style="55"/>
    <col min="3584" max="3584" width="50.44140625" style="55" customWidth="1"/>
    <col min="3585" max="3585" width="30.6640625" style="55" customWidth="1"/>
    <col min="3586" max="3586" width="20.44140625" style="55" customWidth="1"/>
    <col min="3587" max="3587" width="15" style="55" customWidth="1"/>
    <col min="3588" max="3588" width="20.44140625" style="55" customWidth="1"/>
    <col min="3589" max="3589" width="23" style="55" customWidth="1"/>
    <col min="3590" max="3590" width="28.6640625" style="55" customWidth="1"/>
    <col min="3591" max="3591" width="23" style="55" customWidth="1"/>
    <col min="3592" max="3592" width="28.6640625" style="55" customWidth="1"/>
    <col min="3593" max="3593" width="24" style="55" customWidth="1"/>
    <col min="3594" max="3839" width="9.109375" style="55"/>
    <col min="3840" max="3840" width="50.44140625" style="55" customWidth="1"/>
    <col min="3841" max="3841" width="30.6640625" style="55" customWidth="1"/>
    <col min="3842" max="3842" width="20.44140625" style="55" customWidth="1"/>
    <col min="3843" max="3843" width="15" style="55" customWidth="1"/>
    <col min="3844" max="3844" width="20.44140625" style="55" customWidth="1"/>
    <col min="3845" max="3845" width="23" style="55" customWidth="1"/>
    <col min="3846" max="3846" width="28.6640625" style="55" customWidth="1"/>
    <col min="3847" max="3847" width="23" style="55" customWidth="1"/>
    <col min="3848" max="3848" width="28.6640625" style="55" customWidth="1"/>
    <col min="3849" max="3849" width="24" style="55" customWidth="1"/>
    <col min="3850" max="4095" width="9.109375" style="55"/>
    <col min="4096" max="4096" width="50.44140625" style="55" customWidth="1"/>
    <col min="4097" max="4097" width="30.6640625" style="55" customWidth="1"/>
    <col min="4098" max="4098" width="20.44140625" style="55" customWidth="1"/>
    <col min="4099" max="4099" width="15" style="55" customWidth="1"/>
    <col min="4100" max="4100" width="20.44140625" style="55" customWidth="1"/>
    <col min="4101" max="4101" width="23" style="55" customWidth="1"/>
    <col min="4102" max="4102" width="28.6640625" style="55" customWidth="1"/>
    <col min="4103" max="4103" width="23" style="55" customWidth="1"/>
    <col min="4104" max="4104" width="28.6640625" style="55" customWidth="1"/>
    <col min="4105" max="4105" width="24" style="55" customWidth="1"/>
    <col min="4106" max="4351" width="9.109375" style="55"/>
    <col min="4352" max="4352" width="50.44140625" style="55" customWidth="1"/>
    <col min="4353" max="4353" width="30.6640625" style="55" customWidth="1"/>
    <col min="4354" max="4354" width="20.44140625" style="55" customWidth="1"/>
    <col min="4355" max="4355" width="15" style="55" customWidth="1"/>
    <col min="4356" max="4356" width="20.44140625" style="55" customWidth="1"/>
    <col min="4357" max="4357" width="23" style="55" customWidth="1"/>
    <col min="4358" max="4358" width="28.6640625" style="55" customWidth="1"/>
    <col min="4359" max="4359" width="23" style="55" customWidth="1"/>
    <col min="4360" max="4360" width="28.6640625" style="55" customWidth="1"/>
    <col min="4361" max="4361" width="24" style="55" customWidth="1"/>
    <col min="4362" max="4607" width="9.109375" style="55"/>
    <col min="4608" max="4608" width="50.44140625" style="55" customWidth="1"/>
    <col min="4609" max="4609" width="30.6640625" style="55" customWidth="1"/>
    <col min="4610" max="4610" width="20.44140625" style="55" customWidth="1"/>
    <col min="4611" max="4611" width="15" style="55" customWidth="1"/>
    <col min="4612" max="4612" width="20.44140625" style="55" customWidth="1"/>
    <col min="4613" max="4613" width="23" style="55" customWidth="1"/>
    <col min="4614" max="4614" width="28.6640625" style="55" customWidth="1"/>
    <col min="4615" max="4615" width="23" style="55" customWidth="1"/>
    <col min="4616" max="4616" width="28.6640625" style="55" customWidth="1"/>
    <col min="4617" max="4617" width="24" style="55" customWidth="1"/>
    <col min="4618" max="4863" width="9.109375" style="55"/>
    <col min="4864" max="4864" width="50.44140625" style="55" customWidth="1"/>
    <col min="4865" max="4865" width="30.6640625" style="55" customWidth="1"/>
    <col min="4866" max="4866" width="20.44140625" style="55" customWidth="1"/>
    <col min="4867" max="4867" width="15" style="55" customWidth="1"/>
    <col min="4868" max="4868" width="20.44140625" style="55" customWidth="1"/>
    <col min="4869" max="4869" width="23" style="55" customWidth="1"/>
    <col min="4870" max="4870" width="28.6640625" style="55" customWidth="1"/>
    <col min="4871" max="4871" width="23" style="55" customWidth="1"/>
    <col min="4872" max="4872" width="28.6640625" style="55" customWidth="1"/>
    <col min="4873" max="4873" width="24" style="55" customWidth="1"/>
    <col min="4874" max="5119" width="9.109375" style="55"/>
    <col min="5120" max="5120" width="50.44140625" style="55" customWidth="1"/>
    <col min="5121" max="5121" width="30.6640625" style="55" customWidth="1"/>
    <col min="5122" max="5122" width="20.44140625" style="55" customWidth="1"/>
    <col min="5123" max="5123" width="15" style="55" customWidth="1"/>
    <col min="5124" max="5124" width="20.44140625" style="55" customWidth="1"/>
    <col min="5125" max="5125" width="23" style="55" customWidth="1"/>
    <col min="5126" max="5126" width="28.6640625" style="55" customWidth="1"/>
    <col min="5127" max="5127" width="23" style="55" customWidth="1"/>
    <col min="5128" max="5128" width="28.6640625" style="55" customWidth="1"/>
    <col min="5129" max="5129" width="24" style="55" customWidth="1"/>
    <col min="5130" max="5375" width="9.109375" style="55"/>
    <col min="5376" max="5376" width="50.44140625" style="55" customWidth="1"/>
    <col min="5377" max="5377" width="30.6640625" style="55" customWidth="1"/>
    <col min="5378" max="5378" width="20.44140625" style="55" customWidth="1"/>
    <col min="5379" max="5379" width="15" style="55" customWidth="1"/>
    <col min="5380" max="5380" width="20.44140625" style="55" customWidth="1"/>
    <col min="5381" max="5381" width="23" style="55" customWidth="1"/>
    <col min="5382" max="5382" width="28.6640625" style="55" customWidth="1"/>
    <col min="5383" max="5383" width="23" style="55" customWidth="1"/>
    <col min="5384" max="5384" width="28.6640625" style="55" customWidth="1"/>
    <col min="5385" max="5385" width="24" style="55" customWidth="1"/>
    <col min="5386" max="5631" width="9.109375" style="55"/>
    <col min="5632" max="5632" width="50.44140625" style="55" customWidth="1"/>
    <col min="5633" max="5633" width="30.6640625" style="55" customWidth="1"/>
    <col min="5634" max="5634" width="20.44140625" style="55" customWidth="1"/>
    <col min="5635" max="5635" width="15" style="55" customWidth="1"/>
    <col min="5636" max="5636" width="20.44140625" style="55" customWidth="1"/>
    <col min="5637" max="5637" width="23" style="55" customWidth="1"/>
    <col min="5638" max="5638" width="28.6640625" style="55" customWidth="1"/>
    <col min="5639" max="5639" width="23" style="55" customWidth="1"/>
    <col min="5640" max="5640" width="28.6640625" style="55" customWidth="1"/>
    <col min="5641" max="5641" width="24" style="55" customWidth="1"/>
    <col min="5642" max="5887" width="9.109375" style="55"/>
    <col min="5888" max="5888" width="50.44140625" style="55" customWidth="1"/>
    <col min="5889" max="5889" width="30.6640625" style="55" customWidth="1"/>
    <col min="5890" max="5890" width="20.44140625" style="55" customWidth="1"/>
    <col min="5891" max="5891" width="15" style="55" customWidth="1"/>
    <col min="5892" max="5892" width="20.44140625" style="55" customWidth="1"/>
    <col min="5893" max="5893" width="23" style="55" customWidth="1"/>
    <col min="5894" max="5894" width="28.6640625" style="55" customWidth="1"/>
    <col min="5895" max="5895" width="23" style="55" customWidth="1"/>
    <col min="5896" max="5896" width="28.6640625" style="55" customWidth="1"/>
    <col min="5897" max="5897" width="24" style="55" customWidth="1"/>
    <col min="5898" max="6143" width="9.109375" style="55"/>
    <col min="6144" max="6144" width="50.44140625" style="55" customWidth="1"/>
    <col min="6145" max="6145" width="30.6640625" style="55" customWidth="1"/>
    <col min="6146" max="6146" width="20.44140625" style="55" customWidth="1"/>
    <col min="6147" max="6147" width="15" style="55" customWidth="1"/>
    <col min="6148" max="6148" width="20.44140625" style="55" customWidth="1"/>
    <col min="6149" max="6149" width="23" style="55" customWidth="1"/>
    <col min="6150" max="6150" width="28.6640625" style="55" customWidth="1"/>
    <col min="6151" max="6151" width="23" style="55" customWidth="1"/>
    <col min="6152" max="6152" width="28.6640625" style="55" customWidth="1"/>
    <col min="6153" max="6153" width="24" style="55" customWidth="1"/>
    <col min="6154" max="6399" width="9.109375" style="55"/>
    <col min="6400" max="6400" width="50.44140625" style="55" customWidth="1"/>
    <col min="6401" max="6401" width="30.6640625" style="55" customWidth="1"/>
    <col min="6402" max="6402" width="20.44140625" style="55" customWidth="1"/>
    <col min="6403" max="6403" width="15" style="55" customWidth="1"/>
    <col min="6404" max="6404" width="20.44140625" style="55" customWidth="1"/>
    <col min="6405" max="6405" width="23" style="55" customWidth="1"/>
    <col min="6406" max="6406" width="28.6640625" style="55" customWidth="1"/>
    <col min="6407" max="6407" width="23" style="55" customWidth="1"/>
    <col min="6408" max="6408" width="28.6640625" style="55" customWidth="1"/>
    <col min="6409" max="6409" width="24" style="55" customWidth="1"/>
    <col min="6410" max="6655" width="9.109375" style="55"/>
    <col min="6656" max="6656" width="50.44140625" style="55" customWidth="1"/>
    <col min="6657" max="6657" width="30.6640625" style="55" customWidth="1"/>
    <col min="6658" max="6658" width="20.44140625" style="55" customWidth="1"/>
    <col min="6659" max="6659" width="15" style="55" customWidth="1"/>
    <col min="6660" max="6660" width="20.44140625" style="55" customWidth="1"/>
    <col min="6661" max="6661" width="23" style="55" customWidth="1"/>
    <col min="6662" max="6662" width="28.6640625" style="55" customWidth="1"/>
    <col min="6663" max="6663" width="23" style="55" customWidth="1"/>
    <col min="6664" max="6664" width="28.6640625" style="55" customWidth="1"/>
    <col min="6665" max="6665" width="24" style="55" customWidth="1"/>
    <col min="6666" max="6911" width="9.109375" style="55"/>
    <col min="6912" max="6912" width="50.44140625" style="55" customWidth="1"/>
    <col min="6913" max="6913" width="30.6640625" style="55" customWidth="1"/>
    <col min="6914" max="6914" width="20.44140625" style="55" customWidth="1"/>
    <col min="6915" max="6915" width="15" style="55" customWidth="1"/>
    <col min="6916" max="6916" width="20.44140625" style="55" customWidth="1"/>
    <col min="6917" max="6917" width="23" style="55" customWidth="1"/>
    <col min="6918" max="6918" width="28.6640625" style="55" customWidth="1"/>
    <col min="6919" max="6919" width="23" style="55" customWidth="1"/>
    <col min="6920" max="6920" width="28.6640625" style="55" customWidth="1"/>
    <col min="6921" max="6921" width="24" style="55" customWidth="1"/>
    <col min="6922" max="7167" width="9.109375" style="55"/>
    <col min="7168" max="7168" width="50.44140625" style="55" customWidth="1"/>
    <col min="7169" max="7169" width="30.6640625" style="55" customWidth="1"/>
    <col min="7170" max="7170" width="20.44140625" style="55" customWidth="1"/>
    <col min="7171" max="7171" width="15" style="55" customWidth="1"/>
    <col min="7172" max="7172" width="20.44140625" style="55" customWidth="1"/>
    <col min="7173" max="7173" width="23" style="55" customWidth="1"/>
    <col min="7174" max="7174" width="28.6640625" style="55" customWidth="1"/>
    <col min="7175" max="7175" width="23" style="55" customWidth="1"/>
    <col min="7176" max="7176" width="28.6640625" style="55" customWidth="1"/>
    <col min="7177" max="7177" width="24" style="55" customWidth="1"/>
    <col min="7178" max="7423" width="9.109375" style="55"/>
    <col min="7424" max="7424" width="50.44140625" style="55" customWidth="1"/>
    <col min="7425" max="7425" width="30.6640625" style="55" customWidth="1"/>
    <col min="7426" max="7426" width="20.44140625" style="55" customWidth="1"/>
    <col min="7427" max="7427" width="15" style="55" customWidth="1"/>
    <col min="7428" max="7428" width="20.44140625" style="55" customWidth="1"/>
    <col min="7429" max="7429" width="23" style="55" customWidth="1"/>
    <col min="7430" max="7430" width="28.6640625" style="55" customWidth="1"/>
    <col min="7431" max="7431" width="23" style="55" customWidth="1"/>
    <col min="7432" max="7432" width="28.6640625" style="55" customWidth="1"/>
    <col min="7433" max="7433" width="24" style="55" customWidth="1"/>
    <col min="7434" max="7679" width="9.109375" style="55"/>
    <col min="7680" max="7680" width="50.44140625" style="55" customWidth="1"/>
    <col min="7681" max="7681" width="30.6640625" style="55" customWidth="1"/>
    <col min="7682" max="7682" width="20.44140625" style="55" customWidth="1"/>
    <col min="7683" max="7683" width="15" style="55" customWidth="1"/>
    <col min="7684" max="7684" width="20.44140625" style="55" customWidth="1"/>
    <col min="7685" max="7685" width="23" style="55" customWidth="1"/>
    <col min="7686" max="7686" width="28.6640625" style="55" customWidth="1"/>
    <col min="7687" max="7687" width="23" style="55" customWidth="1"/>
    <col min="7688" max="7688" width="28.6640625" style="55" customWidth="1"/>
    <col min="7689" max="7689" width="24" style="55" customWidth="1"/>
    <col min="7690" max="7935" width="9.109375" style="55"/>
    <col min="7936" max="7936" width="50.44140625" style="55" customWidth="1"/>
    <col min="7937" max="7937" width="30.6640625" style="55" customWidth="1"/>
    <col min="7938" max="7938" width="20.44140625" style="55" customWidth="1"/>
    <col min="7939" max="7939" width="15" style="55" customWidth="1"/>
    <col min="7940" max="7940" width="20.44140625" style="55" customWidth="1"/>
    <col min="7941" max="7941" width="23" style="55" customWidth="1"/>
    <col min="7942" max="7942" width="28.6640625" style="55" customWidth="1"/>
    <col min="7943" max="7943" width="23" style="55" customWidth="1"/>
    <col min="7944" max="7944" width="28.6640625" style="55" customWidth="1"/>
    <col min="7945" max="7945" width="24" style="55" customWidth="1"/>
    <col min="7946" max="8191" width="9.109375" style="55"/>
    <col min="8192" max="8192" width="50.44140625" style="55" customWidth="1"/>
    <col min="8193" max="8193" width="30.6640625" style="55" customWidth="1"/>
    <col min="8194" max="8194" width="20.44140625" style="55" customWidth="1"/>
    <col min="8195" max="8195" width="15" style="55" customWidth="1"/>
    <col min="8196" max="8196" width="20.44140625" style="55" customWidth="1"/>
    <col min="8197" max="8197" width="23" style="55" customWidth="1"/>
    <col min="8198" max="8198" width="28.6640625" style="55" customWidth="1"/>
    <col min="8199" max="8199" width="23" style="55" customWidth="1"/>
    <col min="8200" max="8200" width="28.6640625" style="55" customWidth="1"/>
    <col min="8201" max="8201" width="24" style="55" customWidth="1"/>
    <col min="8202" max="8447" width="9.109375" style="55"/>
    <col min="8448" max="8448" width="50.44140625" style="55" customWidth="1"/>
    <col min="8449" max="8449" width="30.6640625" style="55" customWidth="1"/>
    <col min="8450" max="8450" width="20.44140625" style="55" customWidth="1"/>
    <col min="8451" max="8451" width="15" style="55" customWidth="1"/>
    <col min="8452" max="8452" width="20.44140625" style="55" customWidth="1"/>
    <col min="8453" max="8453" width="23" style="55" customWidth="1"/>
    <col min="8454" max="8454" width="28.6640625" style="55" customWidth="1"/>
    <col min="8455" max="8455" width="23" style="55" customWidth="1"/>
    <col min="8456" max="8456" width="28.6640625" style="55" customWidth="1"/>
    <col min="8457" max="8457" width="24" style="55" customWidth="1"/>
    <col min="8458" max="8703" width="9.109375" style="55"/>
    <col min="8704" max="8704" width="50.44140625" style="55" customWidth="1"/>
    <col min="8705" max="8705" width="30.6640625" style="55" customWidth="1"/>
    <col min="8706" max="8706" width="20.44140625" style="55" customWidth="1"/>
    <col min="8707" max="8707" width="15" style="55" customWidth="1"/>
    <col min="8708" max="8708" width="20.44140625" style="55" customWidth="1"/>
    <col min="8709" max="8709" width="23" style="55" customWidth="1"/>
    <col min="8710" max="8710" width="28.6640625" style="55" customWidth="1"/>
    <col min="8711" max="8711" width="23" style="55" customWidth="1"/>
    <col min="8712" max="8712" width="28.6640625" style="55" customWidth="1"/>
    <col min="8713" max="8713" width="24" style="55" customWidth="1"/>
    <col min="8714" max="8959" width="9.109375" style="55"/>
    <col min="8960" max="8960" width="50.44140625" style="55" customWidth="1"/>
    <col min="8961" max="8961" width="30.6640625" style="55" customWidth="1"/>
    <col min="8962" max="8962" width="20.44140625" style="55" customWidth="1"/>
    <col min="8963" max="8963" width="15" style="55" customWidth="1"/>
    <col min="8964" max="8964" width="20.44140625" style="55" customWidth="1"/>
    <col min="8965" max="8965" width="23" style="55" customWidth="1"/>
    <col min="8966" max="8966" width="28.6640625" style="55" customWidth="1"/>
    <col min="8967" max="8967" width="23" style="55" customWidth="1"/>
    <col min="8968" max="8968" width="28.6640625" style="55" customWidth="1"/>
    <col min="8969" max="8969" width="24" style="55" customWidth="1"/>
    <col min="8970" max="9215" width="9.109375" style="55"/>
    <col min="9216" max="9216" width="50.44140625" style="55" customWidth="1"/>
    <col min="9217" max="9217" width="30.6640625" style="55" customWidth="1"/>
    <col min="9218" max="9218" width="20.44140625" style="55" customWidth="1"/>
    <col min="9219" max="9219" width="15" style="55" customWidth="1"/>
    <col min="9220" max="9220" width="20.44140625" style="55" customWidth="1"/>
    <col min="9221" max="9221" width="23" style="55" customWidth="1"/>
    <col min="9222" max="9222" width="28.6640625" style="55" customWidth="1"/>
    <col min="9223" max="9223" width="23" style="55" customWidth="1"/>
    <col min="9224" max="9224" width="28.6640625" style="55" customWidth="1"/>
    <col min="9225" max="9225" width="24" style="55" customWidth="1"/>
    <col min="9226" max="9471" width="9.109375" style="55"/>
    <col min="9472" max="9472" width="50.44140625" style="55" customWidth="1"/>
    <col min="9473" max="9473" width="30.6640625" style="55" customWidth="1"/>
    <col min="9474" max="9474" width="20.44140625" style="55" customWidth="1"/>
    <col min="9475" max="9475" width="15" style="55" customWidth="1"/>
    <col min="9476" max="9476" width="20.44140625" style="55" customWidth="1"/>
    <col min="9477" max="9477" width="23" style="55" customWidth="1"/>
    <col min="9478" max="9478" width="28.6640625" style="55" customWidth="1"/>
    <col min="9479" max="9479" width="23" style="55" customWidth="1"/>
    <col min="9480" max="9480" width="28.6640625" style="55" customWidth="1"/>
    <col min="9481" max="9481" width="24" style="55" customWidth="1"/>
    <col min="9482" max="9727" width="9.109375" style="55"/>
    <col min="9728" max="9728" width="50.44140625" style="55" customWidth="1"/>
    <col min="9729" max="9729" width="30.6640625" style="55" customWidth="1"/>
    <col min="9730" max="9730" width="20.44140625" style="55" customWidth="1"/>
    <col min="9731" max="9731" width="15" style="55" customWidth="1"/>
    <col min="9732" max="9732" width="20.44140625" style="55" customWidth="1"/>
    <col min="9733" max="9733" width="23" style="55" customWidth="1"/>
    <col min="9734" max="9734" width="28.6640625" style="55" customWidth="1"/>
    <col min="9735" max="9735" width="23" style="55" customWidth="1"/>
    <col min="9736" max="9736" width="28.6640625" style="55" customWidth="1"/>
    <col min="9737" max="9737" width="24" style="55" customWidth="1"/>
    <col min="9738" max="9983" width="9.109375" style="55"/>
    <col min="9984" max="9984" width="50.44140625" style="55" customWidth="1"/>
    <col min="9985" max="9985" width="30.6640625" style="55" customWidth="1"/>
    <col min="9986" max="9986" width="20.44140625" style="55" customWidth="1"/>
    <col min="9987" max="9987" width="15" style="55" customWidth="1"/>
    <col min="9988" max="9988" width="20.44140625" style="55" customWidth="1"/>
    <col min="9989" max="9989" width="23" style="55" customWidth="1"/>
    <col min="9990" max="9990" width="28.6640625" style="55" customWidth="1"/>
    <col min="9991" max="9991" width="23" style="55" customWidth="1"/>
    <col min="9992" max="9992" width="28.6640625" style="55" customWidth="1"/>
    <col min="9993" max="9993" width="24" style="55" customWidth="1"/>
    <col min="9994" max="10239" width="9.109375" style="55"/>
    <col min="10240" max="10240" width="50.44140625" style="55" customWidth="1"/>
    <col min="10241" max="10241" width="30.6640625" style="55" customWidth="1"/>
    <col min="10242" max="10242" width="20.44140625" style="55" customWidth="1"/>
    <col min="10243" max="10243" width="15" style="55" customWidth="1"/>
    <col min="10244" max="10244" width="20.44140625" style="55" customWidth="1"/>
    <col min="10245" max="10245" width="23" style="55" customWidth="1"/>
    <col min="10246" max="10246" width="28.6640625" style="55" customWidth="1"/>
    <col min="10247" max="10247" width="23" style="55" customWidth="1"/>
    <col min="10248" max="10248" width="28.6640625" style="55" customWidth="1"/>
    <col min="10249" max="10249" width="24" style="55" customWidth="1"/>
    <col min="10250" max="10495" width="9.109375" style="55"/>
    <col min="10496" max="10496" width="50.44140625" style="55" customWidth="1"/>
    <col min="10497" max="10497" width="30.6640625" style="55" customWidth="1"/>
    <col min="10498" max="10498" width="20.44140625" style="55" customWidth="1"/>
    <col min="10499" max="10499" width="15" style="55" customWidth="1"/>
    <col min="10500" max="10500" width="20.44140625" style="55" customWidth="1"/>
    <col min="10501" max="10501" width="23" style="55" customWidth="1"/>
    <col min="10502" max="10502" width="28.6640625" style="55" customWidth="1"/>
    <col min="10503" max="10503" width="23" style="55" customWidth="1"/>
    <col min="10504" max="10504" width="28.6640625" style="55" customWidth="1"/>
    <col min="10505" max="10505" width="24" style="55" customWidth="1"/>
    <col min="10506" max="10751" width="9.109375" style="55"/>
    <col min="10752" max="10752" width="50.44140625" style="55" customWidth="1"/>
    <col min="10753" max="10753" width="30.6640625" style="55" customWidth="1"/>
    <col min="10754" max="10754" width="20.44140625" style="55" customWidth="1"/>
    <col min="10755" max="10755" width="15" style="55" customWidth="1"/>
    <col min="10756" max="10756" width="20.44140625" style="55" customWidth="1"/>
    <col min="10757" max="10757" width="23" style="55" customWidth="1"/>
    <col min="10758" max="10758" width="28.6640625" style="55" customWidth="1"/>
    <col min="10759" max="10759" width="23" style="55" customWidth="1"/>
    <col min="10760" max="10760" width="28.6640625" style="55" customWidth="1"/>
    <col min="10761" max="10761" width="24" style="55" customWidth="1"/>
    <col min="10762" max="11007" width="9.109375" style="55"/>
    <col min="11008" max="11008" width="50.44140625" style="55" customWidth="1"/>
    <col min="11009" max="11009" width="30.6640625" style="55" customWidth="1"/>
    <col min="11010" max="11010" width="20.44140625" style="55" customWidth="1"/>
    <col min="11011" max="11011" width="15" style="55" customWidth="1"/>
    <col min="11012" max="11012" width="20.44140625" style="55" customWidth="1"/>
    <col min="11013" max="11013" width="23" style="55" customWidth="1"/>
    <col min="11014" max="11014" width="28.6640625" style="55" customWidth="1"/>
    <col min="11015" max="11015" width="23" style="55" customWidth="1"/>
    <col min="11016" max="11016" width="28.6640625" style="55" customWidth="1"/>
    <col min="11017" max="11017" width="24" style="55" customWidth="1"/>
    <col min="11018" max="11263" width="9.109375" style="55"/>
    <col min="11264" max="11264" width="50.44140625" style="55" customWidth="1"/>
    <col min="11265" max="11265" width="30.6640625" style="55" customWidth="1"/>
    <col min="11266" max="11266" width="20.44140625" style="55" customWidth="1"/>
    <col min="11267" max="11267" width="15" style="55" customWidth="1"/>
    <col min="11268" max="11268" width="20.44140625" style="55" customWidth="1"/>
    <col min="11269" max="11269" width="23" style="55" customWidth="1"/>
    <col min="11270" max="11270" width="28.6640625" style="55" customWidth="1"/>
    <col min="11271" max="11271" width="23" style="55" customWidth="1"/>
    <col min="11272" max="11272" width="28.6640625" style="55" customWidth="1"/>
    <col min="11273" max="11273" width="24" style="55" customWidth="1"/>
    <col min="11274" max="11519" width="9.109375" style="55"/>
    <col min="11520" max="11520" width="50.44140625" style="55" customWidth="1"/>
    <col min="11521" max="11521" width="30.6640625" style="55" customWidth="1"/>
    <col min="11522" max="11522" width="20.44140625" style="55" customWidth="1"/>
    <col min="11523" max="11523" width="15" style="55" customWidth="1"/>
    <col min="11524" max="11524" width="20.44140625" style="55" customWidth="1"/>
    <col min="11525" max="11525" width="23" style="55" customWidth="1"/>
    <col min="11526" max="11526" width="28.6640625" style="55" customWidth="1"/>
    <col min="11527" max="11527" width="23" style="55" customWidth="1"/>
    <col min="11528" max="11528" width="28.6640625" style="55" customWidth="1"/>
    <col min="11529" max="11529" width="24" style="55" customWidth="1"/>
    <col min="11530" max="11775" width="9.109375" style="55"/>
    <col min="11776" max="11776" width="50.44140625" style="55" customWidth="1"/>
    <col min="11777" max="11777" width="30.6640625" style="55" customWidth="1"/>
    <col min="11778" max="11778" width="20.44140625" style="55" customWidth="1"/>
    <col min="11779" max="11779" width="15" style="55" customWidth="1"/>
    <col min="11780" max="11780" width="20.44140625" style="55" customWidth="1"/>
    <col min="11781" max="11781" width="23" style="55" customWidth="1"/>
    <col min="11782" max="11782" width="28.6640625" style="55" customWidth="1"/>
    <col min="11783" max="11783" width="23" style="55" customWidth="1"/>
    <col min="11784" max="11784" width="28.6640625" style="55" customWidth="1"/>
    <col min="11785" max="11785" width="24" style="55" customWidth="1"/>
    <col min="11786" max="12031" width="9.109375" style="55"/>
    <col min="12032" max="12032" width="50.44140625" style="55" customWidth="1"/>
    <col min="12033" max="12033" width="30.6640625" style="55" customWidth="1"/>
    <col min="12034" max="12034" width="20.44140625" style="55" customWidth="1"/>
    <col min="12035" max="12035" width="15" style="55" customWidth="1"/>
    <col min="12036" max="12036" width="20.44140625" style="55" customWidth="1"/>
    <col min="12037" max="12037" width="23" style="55" customWidth="1"/>
    <col min="12038" max="12038" width="28.6640625" style="55" customWidth="1"/>
    <col min="12039" max="12039" width="23" style="55" customWidth="1"/>
    <col min="12040" max="12040" width="28.6640625" style="55" customWidth="1"/>
    <col min="12041" max="12041" width="24" style="55" customWidth="1"/>
    <col min="12042" max="12287" width="9.109375" style="55"/>
    <col min="12288" max="12288" width="50.44140625" style="55" customWidth="1"/>
    <col min="12289" max="12289" width="30.6640625" style="55" customWidth="1"/>
    <col min="12290" max="12290" width="20.44140625" style="55" customWidth="1"/>
    <col min="12291" max="12291" width="15" style="55" customWidth="1"/>
    <col min="12292" max="12292" width="20.44140625" style="55" customWidth="1"/>
    <col min="12293" max="12293" width="23" style="55" customWidth="1"/>
    <col min="12294" max="12294" width="28.6640625" style="55" customWidth="1"/>
    <col min="12295" max="12295" width="23" style="55" customWidth="1"/>
    <col min="12296" max="12296" width="28.6640625" style="55" customWidth="1"/>
    <col min="12297" max="12297" width="24" style="55" customWidth="1"/>
    <col min="12298" max="12543" width="9.109375" style="55"/>
    <col min="12544" max="12544" width="50.44140625" style="55" customWidth="1"/>
    <col min="12545" max="12545" width="30.6640625" style="55" customWidth="1"/>
    <col min="12546" max="12546" width="20.44140625" style="55" customWidth="1"/>
    <col min="12547" max="12547" width="15" style="55" customWidth="1"/>
    <col min="12548" max="12548" width="20.44140625" style="55" customWidth="1"/>
    <col min="12549" max="12549" width="23" style="55" customWidth="1"/>
    <col min="12550" max="12550" width="28.6640625" style="55" customWidth="1"/>
    <col min="12551" max="12551" width="23" style="55" customWidth="1"/>
    <col min="12552" max="12552" width="28.6640625" style="55" customWidth="1"/>
    <col min="12553" max="12553" width="24" style="55" customWidth="1"/>
    <col min="12554" max="12799" width="9.109375" style="55"/>
    <col min="12800" max="12800" width="50.44140625" style="55" customWidth="1"/>
    <col min="12801" max="12801" width="30.6640625" style="55" customWidth="1"/>
    <col min="12802" max="12802" width="20.44140625" style="55" customWidth="1"/>
    <col min="12803" max="12803" width="15" style="55" customWidth="1"/>
    <col min="12804" max="12804" width="20.44140625" style="55" customWidth="1"/>
    <col min="12805" max="12805" width="23" style="55" customWidth="1"/>
    <col min="12806" max="12806" width="28.6640625" style="55" customWidth="1"/>
    <col min="12807" max="12807" width="23" style="55" customWidth="1"/>
    <col min="12808" max="12808" width="28.6640625" style="55" customWidth="1"/>
    <col min="12809" max="12809" width="24" style="55" customWidth="1"/>
    <col min="12810" max="13055" width="9.109375" style="55"/>
    <col min="13056" max="13056" width="50.44140625" style="55" customWidth="1"/>
    <col min="13057" max="13057" width="30.6640625" style="55" customWidth="1"/>
    <col min="13058" max="13058" width="20.44140625" style="55" customWidth="1"/>
    <col min="13059" max="13059" width="15" style="55" customWidth="1"/>
    <col min="13060" max="13060" width="20.44140625" style="55" customWidth="1"/>
    <col min="13061" max="13061" width="23" style="55" customWidth="1"/>
    <col min="13062" max="13062" width="28.6640625" style="55" customWidth="1"/>
    <col min="13063" max="13063" width="23" style="55" customWidth="1"/>
    <col min="13064" max="13064" width="28.6640625" style="55" customWidth="1"/>
    <col min="13065" max="13065" width="24" style="55" customWidth="1"/>
    <col min="13066" max="13311" width="9.109375" style="55"/>
    <col min="13312" max="13312" width="50.44140625" style="55" customWidth="1"/>
    <col min="13313" max="13313" width="30.6640625" style="55" customWidth="1"/>
    <col min="13314" max="13314" width="20.44140625" style="55" customWidth="1"/>
    <col min="13315" max="13315" width="15" style="55" customWidth="1"/>
    <col min="13316" max="13316" width="20.44140625" style="55" customWidth="1"/>
    <col min="13317" max="13317" width="23" style="55" customWidth="1"/>
    <col min="13318" max="13318" width="28.6640625" style="55" customWidth="1"/>
    <col min="13319" max="13319" width="23" style="55" customWidth="1"/>
    <col min="13320" max="13320" width="28.6640625" style="55" customWidth="1"/>
    <col min="13321" max="13321" width="24" style="55" customWidth="1"/>
    <col min="13322" max="13567" width="9.109375" style="55"/>
    <col min="13568" max="13568" width="50.44140625" style="55" customWidth="1"/>
    <col min="13569" max="13569" width="30.6640625" style="55" customWidth="1"/>
    <col min="13570" max="13570" width="20.44140625" style="55" customWidth="1"/>
    <col min="13571" max="13571" width="15" style="55" customWidth="1"/>
    <col min="13572" max="13572" width="20.44140625" style="55" customWidth="1"/>
    <col min="13573" max="13573" width="23" style="55" customWidth="1"/>
    <col min="13574" max="13574" width="28.6640625" style="55" customWidth="1"/>
    <col min="13575" max="13575" width="23" style="55" customWidth="1"/>
    <col min="13576" max="13576" width="28.6640625" style="55" customWidth="1"/>
    <col min="13577" max="13577" width="24" style="55" customWidth="1"/>
    <col min="13578" max="13823" width="9.109375" style="55"/>
    <col min="13824" max="13824" width="50.44140625" style="55" customWidth="1"/>
    <col min="13825" max="13825" width="30.6640625" style="55" customWidth="1"/>
    <col min="13826" max="13826" width="20.44140625" style="55" customWidth="1"/>
    <col min="13827" max="13827" width="15" style="55" customWidth="1"/>
    <col min="13828" max="13828" width="20.44140625" style="55" customWidth="1"/>
    <col min="13829" max="13829" width="23" style="55" customWidth="1"/>
    <col min="13830" max="13830" width="28.6640625" style="55" customWidth="1"/>
    <col min="13831" max="13831" width="23" style="55" customWidth="1"/>
    <col min="13832" max="13832" width="28.6640625" style="55" customWidth="1"/>
    <col min="13833" max="13833" width="24" style="55" customWidth="1"/>
    <col min="13834" max="14079" width="9.109375" style="55"/>
    <col min="14080" max="14080" width="50.44140625" style="55" customWidth="1"/>
    <col min="14081" max="14081" width="30.6640625" style="55" customWidth="1"/>
    <col min="14082" max="14082" width="20.44140625" style="55" customWidth="1"/>
    <col min="14083" max="14083" width="15" style="55" customWidth="1"/>
    <col min="14084" max="14084" width="20.44140625" style="55" customWidth="1"/>
    <col min="14085" max="14085" width="23" style="55" customWidth="1"/>
    <col min="14086" max="14086" width="28.6640625" style="55" customWidth="1"/>
    <col min="14087" max="14087" width="23" style="55" customWidth="1"/>
    <col min="14088" max="14088" width="28.6640625" style="55" customWidth="1"/>
    <col min="14089" max="14089" width="24" style="55" customWidth="1"/>
    <col min="14090" max="14335" width="9.109375" style="55"/>
    <col min="14336" max="14336" width="50.44140625" style="55" customWidth="1"/>
    <col min="14337" max="14337" width="30.6640625" style="55" customWidth="1"/>
    <col min="14338" max="14338" width="20.44140625" style="55" customWidth="1"/>
    <col min="14339" max="14339" width="15" style="55" customWidth="1"/>
    <col min="14340" max="14340" width="20.44140625" style="55" customWidth="1"/>
    <col min="14341" max="14341" width="23" style="55" customWidth="1"/>
    <col min="14342" max="14342" width="28.6640625" style="55" customWidth="1"/>
    <col min="14343" max="14343" width="23" style="55" customWidth="1"/>
    <col min="14344" max="14344" width="28.6640625" style="55" customWidth="1"/>
    <col min="14345" max="14345" width="24" style="55" customWidth="1"/>
    <col min="14346" max="14591" width="9.109375" style="55"/>
    <col min="14592" max="14592" width="50.44140625" style="55" customWidth="1"/>
    <col min="14593" max="14593" width="30.6640625" style="55" customWidth="1"/>
    <col min="14594" max="14594" width="20.44140625" style="55" customWidth="1"/>
    <col min="14595" max="14595" width="15" style="55" customWidth="1"/>
    <col min="14596" max="14596" width="20.44140625" style="55" customWidth="1"/>
    <col min="14597" max="14597" width="23" style="55" customWidth="1"/>
    <col min="14598" max="14598" width="28.6640625" style="55" customWidth="1"/>
    <col min="14599" max="14599" width="23" style="55" customWidth="1"/>
    <col min="14600" max="14600" width="28.6640625" style="55" customWidth="1"/>
    <col min="14601" max="14601" width="24" style="55" customWidth="1"/>
    <col min="14602" max="14847" width="9.109375" style="55"/>
    <col min="14848" max="14848" width="50.44140625" style="55" customWidth="1"/>
    <col min="14849" max="14849" width="30.6640625" style="55" customWidth="1"/>
    <col min="14850" max="14850" width="20.44140625" style="55" customWidth="1"/>
    <col min="14851" max="14851" width="15" style="55" customWidth="1"/>
    <col min="14852" max="14852" width="20.44140625" style="55" customWidth="1"/>
    <col min="14853" max="14853" width="23" style="55" customWidth="1"/>
    <col min="14854" max="14854" width="28.6640625" style="55" customWidth="1"/>
    <col min="14855" max="14855" width="23" style="55" customWidth="1"/>
    <col min="14856" max="14856" width="28.6640625" style="55" customWidth="1"/>
    <col min="14857" max="14857" width="24" style="55" customWidth="1"/>
    <col min="14858" max="15103" width="9.109375" style="55"/>
    <col min="15104" max="15104" width="50.44140625" style="55" customWidth="1"/>
    <col min="15105" max="15105" width="30.6640625" style="55" customWidth="1"/>
    <col min="15106" max="15106" width="20.44140625" style="55" customWidth="1"/>
    <col min="15107" max="15107" width="15" style="55" customWidth="1"/>
    <col min="15108" max="15108" width="20.44140625" style="55" customWidth="1"/>
    <col min="15109" max="15109" width="23" style="55" customWidth="1"/>
    <col min="15110" max="15110" width="28.6640625" style="55" customWidth="1"/>
    <col min="15111" max="15111" width="23" style="55" customWidth="1"/>
    <col min="15112" max="15112" width="28.6640625" style="55" customWidth="1"/>
    <col min="15113" max="15113" width="24" style="55" customWidth="1"/>
    <col min="15114" max="15359" width="9.109375" style="55"/>
    <col min="15360" max="15360" width="50.44140625" style="55" customWidth="1"/>
    <col min="15361" max="15361" width="30.6640625" style="55" customWidth="1"/>
    <col min="15362" max="15362" width="20.44140625" style="55" customWidth="1"/>
    <col min="15363" max="15363" width="15" style="55" customWidth="1"/>
    <col min="15364" max="15364" width="20.44140625" style="55" customWidth="1"/>
    <col min="15365" max="15365" width="23" style="55" customWidth="1"/>
    <col min="15366" max="15366" width="28.6640625" style="55" customWidth="1"/>
    <col min="15367" max="15367" width="23" style="55" customWidth="1"/>
    <col min="15368" max="15368" width="28.6640625" style="55" customWidth="1"/>
    <col min="15369" max="15369" width="24" style="55" customWidth="1"/>
    <col min="15370" max="15615" width="9.109375" style="55"/>
    <col min="15616" max="15616" width="50.44140625" style="55" customWidth="1"/>
    <col min="15617" max="15617" width="30.6640625" style="55" customWidth="1"/>
    <col min="15618" max="15618" width="20.44140625" style="55" customWidth="1"/>
    <col min="15619" max="15619" width="15" style="55" customWidth="1"/>
    <col min="15620" max="15620" width="20.44140625" style="55" customWidth="1"/>
    <col min="15621" max="15621" width="23" style="55" customWidth="1"/>
    <col min="15622" max="15622" width="28.6640625" style="55" customWidth="1"/>
    <col min="15623" max="15623" width="23" style="55" customWidth="1"/>
    <col min="15624" max="15624" width="28.6640625" style="55" customWidth="1"/>
    <col min="15625" max="15625" width="24" style="55" customWidth="1"/>
    <col min="15626" max="15871" width="9.109375" style="55"/>
    <col min="15872" max="15872" width="50.44140625" style="55" customWidth="1"/>
    <col min="15873" max="15873" width="30.6640625" style="55" customWidth="1"/>
    <col min="15874" max="15874" width="20.44140625" style="55" customWidth="1"/>
    <col min="15875" max="15875" width="15" style="55" customWidth="1"/>
    <col min="15876" max="15876" width="20.44140625" style="55" customWidth="1"/>
    <col min="15877" max="15877" width="23" style="55" customWidth="1"/>
    <col min="15878" max="15878" width="28.6640625" style="55" customWidth="1"/>
    <col min="15879" max="15879" width="23" style="55" customWidth="1"/>
    <col min="15880" max="15880" width="28.6640625" style="55" customWidth="1"/>
    <col min="15881" max="15881" width="24" style="55" customWidth="1"/>
    <col min="15882" max="16127" width="9.109375" style="55"/>
    <col min="16128" max="16128" width="50.44140625" style="55" customWidth="1"/>
    <col min="16129" max="16129" width="30.6640625" style="55" customWidth="1"/>
    <col min="16130" max="16130" width="20.44140625" style="55" customWidth="1"/>
    <col min="16131" max="16131" width="15" style="55" customWidth="1"/>
    <col min="16132" max="16132" width="20.44140625" style="55" customWidth="1"/>
    <col min="16133" max="16133" width="23" style="55" customWidth="1"/>
    <col min="16134" max="16134" width="28.6640625" style="55" customWidth="1"/>
    <col min="16135" max="16135" width="23" style="55" customWidth="1"/>
    <col min="16136" max="16136" width="28.6640625" style="55" customWidth="1"/>
    <col min="16137" max="16137" width="24" style="55" customWidth="1"/>
    <col min="16138" max="16384" width="9.109375" style="55"/>
  </cols>
  <sheetData>
    <row r="1" spans="1:11" s="51" customFormat="1" ht="25.8" thickBot="1" x14ac:dyDescent="0.25">
      <c r="A1" s="45" t="s">
        <v>33</v>
      </c>
      <c r="B1" s="105" t="s">
        <v>130</v>
      </c>
      <c r="C1" s="191" t="s">
        <v>131</v>
      </c>
      <c r="D1" s="98" t="s">
        <v>34</v>
      </c>
      <c r="E1" s="102" t="s">
        <v>35</v>
      </c>
      <c r="F1" s="98" t="s">
        <v>121</v>
      </c>
      <c r="G1" s="102" t="s">
        <v>36</v>
      </c>
      <c r="H1" s="98" t="s">
        <v>37</v>
      </c>
      <c r="I1" s="72" t="s">
        <v>38</v>
      </c>
      <c r="J1" s="98" t="s">
        <v>122</v>
      </c>
      <c r="K1" s="72" t="s">
        <v>123</v>
      </c>
    </row>
    <row r="2" spans="1:11" s="181" customFormat="1" ht="13.2" x14ac:dyDescent="0.25">
      <c r="A2" s="178" t="s">
        <v>39</v>
      </c>
      <c r="B2" s="179"/>
      <c r="C2" s="182"/>
      <c r="D2" s="179"/>
      <c r="E2" s="184"/>
      <c r="F2" s="180"/>
      <c r="G2" s="184"/>
      <c r="H2" s="179"/>
      <c r="I2" s="183"/>
      <c r="J2" s="179"/>
      <c r="K2" s="183"/>
    </row>
    <row r="3" spans="1:11" s="53" customFormat="1" ht="13.2" x14ac:dyDescent="0.25">
      <c r="A3" s="47" t="s">
        <v>40</v>
      </c>
      <c r="B3" s="106">
        <f>B4+B7+B10+B12</f>
        <v>7457200.8700000001</v>
      </c>
      <c r="C3" s="192">
        <f>B3/7.5345</f>
        <v>989740.64237839263</v>
      </c>
      <c r="D3" s="106">
        <f>D4+D7+D10+D12</f>
        <v>869930</v>
      </c>
      <c r="E3" s="107">
        <f>D3/C3*100</f>
        <v>87.894743607731201</v>
      </c>
      <c r="F3" s="109">
        <f>F4+F7+F10+F12</f>
        <v>973950</v>
      </c>
      <c r="G3" s="107">
        <f>F3/D3*100</f>
        <v>111.95728391939581</v>
      </c>
      <c r="H3" s="106">
        <f>H4+H7+H10+H12</f>
        <v>975280</v>
      </c>
      <c r="I3" s="73">
        <f>H3/F3*100</f>
        <v>100.13655731813749</v>
      </c>
      <c r="J3" s="106">
        <f>J4+J7+J10+J12</f>
        <v>975280</v>
      </c>
      <c r="K3" s="73">
        <f>J3/H3*100</f>
        <v>100</v>
      </c>
    </row>
    <row r="4" spans="1:11" s="173" customFormat="1" ht="26.4" x14ac:dyDescent="0.25">
      <c r="A4" s="168" t="s">
        <v>41</v>
      </c>
      <c r="B4" s="169">
        <f>B5</f>
        <v>712767.29</v>
      </c>
      <c r="C4" s="192">
        <f t="shared" ref="C4:C43" si="0">B4/7.5345</f>
        <v>94600.476474882205</v>
      </c>
      <c r="D4" s="169">
        <v>53000</v>
      </c>
      <c r="E4" s="107">
        <f t="shared" ref="E4:E43" si="1">D4/C4*100</f>
        <v>56.025087795485121</v>
      </c>
      <c r="F4" s="171">
        <f>F5+F6</f>
        <v>31700</v>
      </c>
      <c r="G4" s="170">
        <f t="shared" ref="G4:G43" si="2">F4/D4*100</f>
        <v>59.811320754716981</v>
      </c>
      <c r="H4" s="169">
        <v>31700</v>
      </c>
      <c r="I4" s="172">
        <f t="shared" ref="I4:K43" si="3">H4/F4*100</f>
        <v>100</v>
      </c>
      <c r="J4" s="169">
        <v>31700</v>
      </c>
      <c r="K4" s="172">
        <f t="shared" si="3"/>
        <v>100</v>
      </c>
    </row>
    <row r="5" spans="1:11" s="51" customFormat="1" ht="13.2" x14ac:dyDescent="0.25">
      <c r="A5" s="82" t="s">
        <v>42</v>
      </c>
      <c r="B5" s="95">
        <f>B6</f>
        <v>712767.29</v>
      </c>
      <c r="C5" s="95">
        <f t="shared" si="0"/>
        <v>94600.476474882205</v>
      </c>
      <c r="D5" s="95">
        <v>53000</v>
      </c>
      <c r="E5" s="193">
        <f t="shared" si="1"/>
        <v>56.025087795485121</v>
      </c>
      <c r="F5" s="118">
        <v>0</v>
      </c>
      <c r="G5" s="193"/>
      <c r="H5" s="95">
        <v>0</v>
      </c>
      <c r="I5" s="194"/>
      <c r="J5" s="95">
        <v>0</v>
      </c>
      <c r="K5" s="194"/>
    </row>
    <row r="6" spans="1:11" s="51" customFormat="1" ht="13.2" x14ac:dyDescent="0.25">
      <c r="A6" s="82" t="s">
        <v>43</v>
      </c>
      <c r="B6" s="95">
        <v>712767.29</v>
      </c>
      <c r="C6" s="95">
        <f t="shared" si="0"/>
        <v>94600.476474882205</v>
      </c>
      <c r="D6" s="95">
        <v>53000</v>
      </c>
      <c r="E6" s="193">
        <f t="shared" si="1"/>
        <v>56.025087795485121</v>
      </c>
      <c r="F6" s="203">
        <v>31700</v>
      </c>
      <c r="G6" s="193">
        <f t="shared" si="2"/>
        <v>59.811320754716981</v>
      </c>
      <c r="H6" s="95">
        <v>31700</v>
      </c>
      <c r="I6" s="194">
        <f t="shared" si="3"/>
        <v>100</v>
      </c>
      <c r="J6" s="95">
        <v>31700</v>
      </c>
      <c r="K6" s="194">
        <f t="shared" si="3"/>
        <v>100</v>
      </c>
    </row>
    <row r="7" spans="1:11" s="173" customFormat="1" ht="39.6" x14ac:dyDescent="0.25">
      <c r="A7" s="168" t="s">
        <v>48</v>
      </c>
      <c r="B7" s="169">
        <f>B8</f>
        <v>765608.99</v>
      </c>
      <c r="C7" s="192">
        <f t="shared" si="0"/>
        <v>101613.77530028534</v>
      </c>
      <c r="D7" s="169">
        <v>2650</v>
      </c>
      <c r="E7" s="107">
        <f t="shared" si="1"/>
        <v>2.607914125982246</v>
      </c>
      <c r="F7" s="171">
        <f>F8</f>
        <v>2650</v>
      </c>
      <c r="G7" s="170">
        <f t="shared" si="2"/>
        <v>100</v>
      </c>
      <c r="H7" s="169">
        <v>2650</v>
      </c>
      <c r="I7" s="172">
        <f t="shared" si="3"/>
        <v>100</v>
      </c>
      <c r="J7" s="169">
        <v>2650</v>
      </c>
      <c r="K7" s="172">
        <f t="shared" si="3"/>
        <v>100</v>
      </c>
    </row>
    <row r="8" spans="1:11" s="51" customFormat="1" ht="13.2" x14ac:dyDescent="0.25">
      <c r="A8" s="82" t="s">
        <v>49</v>
      </c>
      <c r="B8" s="95">
        <v>765608.99</v>
      </c>
      <c r="C8" s="95">
        <f t="shared" si="0"/>
        <v>101613.77530028534</v>
      </c>
      <c r="D8" s="95">
        <v>2650</v>
      </c>
      <c r="E8" s="193">
        <f t="shared" si="1"/>
        <v>2.607914125982246</v>
      </c>
      <c r="F8" s="118">
        <v>2650</v>
      </c>
      <c r="G8" s="193">
        <f t="shared" si="2"/>
        <v>100</v>
      </c>
      <c r="H8" s="95">
        <v>2650</v>
      </c>
      <c r="I8" s="194">
        <f t="shared" si="3"/>
        <v>100</v>
      </c>
      <c r="J8" s="95">
        <v>2650</v>
      </c>
      <c r="K8" s="194">
        <f t="shared" si="3"/>
        <v>100</v>
      </c>
    </row>
    <row r="9" spans="1:11" s="51" customFormat="1" ht="13.2" x14ac:dyDescent="0.25">
      <c r="A9" s="82" t="s">
        <v>50</v>
      </c>
      <c r="B9" s="95">
        <v>765608.99</v>
      </c>
      <c r="C9" s="95">
        <f t="shared" si="0"/>
        <v>101613.77530028534</v>
      </c>
      <c r="D9" s="95">
        <v>2650</v>
      </c>
      <c r="E9" s="193">
        <f t="shared" si="1"/>
        <v>2.607914125982246</v>
      </c>
      <c r="F9" s="118">
        <v>2650</v>
      </c>
      <c r="G9" s="193">
        <f t="shared" si="2"/>
        <v>100</v>
      </c>
      <c r="H9" s="95">
        <v>2650</v>
      </c>
      <c r="I9" s="194">
        <f t="shared" si="3"/>
        <v>100</v>
      </c>
      <c r="J9" s="95">
        <v>2650</v>
      </c>
      <c r="K9" s="194">
        <f t="shared" si="3"/>
        <v>100</v>
      </c>
    </row>
    <row r="10" spans="1:11" s="173" customFormat="1" ht="26.4" x14ac:dyDescent="0.25">
      <c r="A10" s="168" t="s">
        <v>51</v>
      </c>
      <c r="B10" s="169">
        <f>B11</f>
        <v>5956784.8099999996</v>
      </c>
      <c r="C10" s="192">
        <f t="shared" si="0"/>
        <v>790601.20910478453</v>
      </c>
      <c r="D10" s="169">
        <v>812950</v>
      </c>
      <c r="E10" s="107">
        <f t="shared" si="1"/>
        <v>102.8268096023432</v>
      </c>
      <c r="F10" s="171">
        <v>939600</v>
      </c>
      <c r="G10" s="170">
        <f t="shared" si="2"/>
        <v>115.57906390306907</v>
      </c>
      <c r="H10" s="169">
        <v>939600</v>
      </c>
      <c r="I10" s="172">
        <f t="shared" si="3"/>
        <v>100</v>
      </c>
      <c r="J10" s="169">
        <v>939600</v>
      </c>
      <c r="K10" s="172">
        <f t="shared" si="3"/>
        <v>100</v>
      </c>
    </row>
    <row r="11" spans="1:11" s="51" customFormat="1" ht="13.2" x14ac:dyDescent="0.25">
      <c r="A11" s="82" t="s">
        <v>42</v>
      </c>
      <c r="B11" s="95">
        <v>5956784.8099999996</v>
      </c>
      <c r="C11" s="95">
        <f t="shared" si="0"/>
        <v>790601.20910478453</v>
      </c>
      <c r="D11" s="95">
        <v>812950</v>
      </c>
      <c r="E11" s="193">
        <f t="shared" si="1"/>
        <v>102.8268096023432</v>
      </c>
      <c r="F11" s="118">
        <v>939600</v>
      </c>
      <c r="G11" s="193">
        <f t="shared" si="2"/>
        <v>115.57906390306907</v>
      </c>
      <c r="H11" s="95">
        <v>939600</v>
      </c>
      <c r="I11" s="194">
        <f t="shared" si="3"/>
        <v>100</v>
      </c>
      <c r="J11" s="95">
        <v>939600</v>
      </c>
      <c r="K11" s="194">
        <f t="shared" si="3"/>
        <v>100</v>
      </c>
    </row>
    <row r="12" spans="1:11" s="173" customFormat="1" ht="13.2" x14ac:dyDescent="0.25">
      <c r="A12" s="168" t="s">
        <v>52</v>
      </c>
      <c r="B12" s="169">
        <f>B13</f>
        <v>22039.78</v>
      </c>
      <c r="C12" s="192">
        <f t="shared" si="0"/>
        <v>2925.1814984405069</v>
      </c>
      <c r="D12" s="169">
        <v>1330</v>
      </c>
      <c r="E12" s="107">
        <f t="shared" si="1"/>
        <v>45.467264192292298</v>
      </c>
      <c r="F12" s="171"/>
      <c r="G12" s="170">
        <f t="shared" si="2"/>
        <v>0</v>
      </c>
      <c r="H12" s="169">
        <v>1330</v>
      </c>
      <c r="I12" s="172"/>
      <c r="J12" s="169">
        <v>1330</v>
      </c>
      <c r="K12" s="172">
        <f t="shared" si="3"/>
        <v>100</v>
      </c>
    </row>
    <row r="13" spans="1:11" ht="16.95" customHeight="1" x14ac:dyDescent="0.25">
      <c r="A13" s="217" t="s">
        <v>44</v>
      </c>
      <c r="B13" s="218">
        <v>22039.78</v>
      </c>
      <c r="C13" s="218">
        <f t="shared" si="0"/>
        <v>2925.1814984405069</v>
      </c>
      <c r="D13" s="218">
        <v>1330</v>
      </c>
      <c r="E13" s="219">
        <f t="shared" si="1"/>
        <v>45.467264192292298</v>
      </c>
      <c r="F13" s="203"/>
      <c r="G13" s="219">
        <f t="shared" si="2"/>
        <v>0</v>
      </c>
      <c r="H13" s="218">
        <v>1330</v>
      </c>
      <c r="I13" s="220"/>
      <c r="J13" s="218">
        <v>1330</v>
      </c>
      <c r="K13" s="220">
        <f t="shared" si="3"/>
        <v>100</v>
      </c>
    </row>
    <row r="14" spans="1:11" ht="16.95" customHeight="1" x14ac:dyDescent="0.25">
      <c r="A14" s="217" t="s">
        <v>45</v>
      </c>
      <c r="B14" s="218">
        <v>22039.78</v>
      </c>
      <c r="C14" s="218">
        <f t="shared" si="0"/>
        <v>2925.1814984405069</v>
      </c>
      <c r="D14" s="218">
        <v>1330</v>
      </c>
      <c r="E14" s="219">
        <f t="shared" si="1"/>
        <v>45.467264192292298</v>
      </c>
      <c r="F14" s="203"/>
      <c r="G14" s="219">
        <f t="shared" si="2"/>
        <v>0</v>
      </c>
      <c r="H14" s="218">
        <v>1330</v>
      </c>
      <c r="I14" s="220"/>
      <c r="J14" s="218">
        <v>1330</v>
      </c>
      <c r="K14" s="220"/>
    </row>
    <row r="15" spans="1:11" s="53" customFormat="1" ht="13.2" x14ac:dyDescent="0.25">
      <c r="A15" s="47" t="s">
        <v>53</v>
      </c>
      <c r="B15" s="106">
        <f>B16</f>
        <v>9000</v>
      </c>
      <c r="C15" s="192">
        <f t="shared" si="0"/>
        <v>1194.5052757316344</v>
      </c>
      <c r="D15" s="106">
        <v>4100</v>
      </c>
      <c r="E15" s="107">
        <f t="shared" si="1"/>
        <v>343.23833333333334</v>
      </c>
      <c r="F15" s="108">
        <v>4100</v>
      </c>
      <c r="G15" s="107">
        <f t="shared" si="2"/>
        <v>100</v>
      </c>
      <c r="H15" s="106"/>
      <c r="I15" s="73">
        <f t="shared" si="3"/>
        <v>0</v>
      </c>
      <c r="J15" s="106"/>
      <c r="K15" s="73"/>
    </row>
    <row r="16" spans="1:11" s="173" customFormat="1" ht="26.4" x14ac:dyDescent="0.25">
      <c r="A16" s="168" t="s">
        <v>54</v>
      </c>
      <c r="B16" s="169">
        <v>9000</v>
      </c>
      <c r="C16" s="192">
        <f t="shared" si="0"/>
        <v>1194.5052757316344</v>
      </c>
      <c r="D16" s="169">
        <v>4100</v>
      </c>
      <c r="E16" s="107">
        <f t="shared" si="1"/>
        <v>343.23833333333334</v>
      </c>
      <c r="F16" s="171">
        <v>4100</v>
      </c>
      <c r="G16" s="170">
        <f t="shared" si="2"/>
        <v>100</v>
      </c>
      <c r="H16" s="169">
        <v>4100</v>
      </c>
      <c r="I16" s="172">
        <f t="shared" si="3"/>
        <v>100</v>
      </c>
      <c r="J16" s="169">
        <v>4100</v>
      </c>
      <c r="K16" s="172">
        <f t="shared" si="3"/>
        <v>100</v>
      </c>
    </row>
    <row r="17" spans="1:11" s="51" customFormat="1" ht="13.2" x14ac:dyDescent="0.25">
      <c r="A17" s="82" t="s">
        <v>46</v>
      </c>
      <c r="B17" s="95">
        <v>9000</v>
      </c>
      <c r="C17" s="95">
        <f t="shared" si="0"/>
        <v>1194.5052757316344</v>
      </c>
      <c r="D17" s="95">
        <v>4100</v>
      </c>
      <c r="E17" s="193">
        <f t="shared" si="1"/>
        <v>343.23833333333334</v>
      </c>
      <c r="F17" s="118">
        <v>4100</v>
      </c>
      <c r="G17" s="193">
        <f t="shared" si="2"/>
        <v>100</v>
      </c>
      <c r="H17" s="95">
        <v>4100</v>
      </c>
      <c r="I17" s="194">
        <f t="shared" si="3"/>
        <v>100</v>
      </c>
      <c r="J17" s="95">
        <v>4100</v>
      </c>
      <c r="K17" s="194">
        <f t="shared" si="3"/>
        <v>100</v>
      </c>
    </row>
    <row r="18" spans="1:11" s="209" customFormat="1" ht="13.2" x14ac:dyDescent="0.25">
      <c r="A18" s="204" t="s">
        <v>55</v>
      </c>
      <c r="B18" s="205">
        <f>B4+B7+B10+B12+B16</f>
        <v>7466200.8700000001</v>
      </c>
      <c r="C18" s="205">
        <f t="shared" si="0"/>
        <v>990935.1476541243</v>
      </c>
      <c r="D18" s="205">
        <f>D15+D3</f>
        <v>874030</v>
      </c>
      <c r="E18" s="206">
        <f t="shared" si="1"/>
        <v>88.202543029089441</v>
      </c>
      <c r="F18" s="207">
        <f>F15+F3</f>
        <v>978050</v>
      </c>
      <c r="G18" s="206">
        <f t="shared" si="2"/>
        <v>111.90119332288366</v>
      </c>
      <c r="H18" s="205">
        <f>H15+H3</f>
        <v>975280</v>
      </c>
      <c r="I18" s="208">
        <f t="shared" si="3"/>
        <v>99.716783395531934</v>
      </c>
      <c r="J18" s="205">
        <f>J15+J3</f>
        <v>975280</v>
      </c>
      <c r="K18" s="208">
        <f t="shared" si="3"/>
        <v>100</v>
      </c>
    </row>
    <row r="19" spans="1:11" s="112" customFormat="1" ht="13.2" x14ac:dyDescent="0.25">
      <c r="A19" s="47" t="s">
        <v>56</v>
      </c>
      <c r="B19" s="106">
        <f>B20+B23+B28</f>
        <v>6081708.8899999997</v>
      </c>
      <c r="C19" s="192">
        <f t="shared" si="0"/>
        <v>807181.48384099803</v>
      </c>
      <c r="D19" s="106">
        <f>D20+D23+D28</f>
        <v>878623</v>
      </c>
      <c r="E19" s="107">
        <f t="shared" si="1"/>
        <v>108.85073773236786</v>
      </c>
      <c r="F19" s="109">
        <f>F20+F23+F28</f>
        <v>1079600</v>
      </c>
      <c r="G19" s="110">
        <f t="shared" si="2"/>
        <v>122.8740882039282</v>
      </c>
      <c r="H19" s="106">
        <f>H20+H23+H28</f>
        <v>1079600</v>
      </c>
      <c r="I19" s="111">
        <f t="shared" si="3"/>
        <v>100</v>
      </c>
      <c r="J19" s="106">
        <f>J20+J23+J28</f>
        <v>1079600</v>
      </c>
      <c r="K19" s="111">
        <f t="shared" si="3"/>
        <v>100</v>
      </c>
    </row>
    <row r="20" spans="1:11" s="173" customFormat="1" ht="13.2" x14ac:dyDescent="0.25">
      <c r="A20" s="168" t="s">
        <v>57</v>
      </c>
      <c r="B20" s="169">
        <f>B22+B21</f>
        <v>5488738.6399999997</v>
      </c>
      <c r="C20" s="192">
        <f t="shared" si="0"/>
        <v>728480.80695467512</v>
      </c>
      <c r="D20" s="169">
        <f>D21+D22</f>
        <v>782695</v>
      </c>
      <c r="E20" s="107">
        <f t="shared" si="1"/>
        <v>107.44208941783391</v>
      </c>
      <c r="F20" s="171">
        <f>F21+F22</f>
        <v>974360</v>
      </c>
      <c r="G20" s="170">
        <f t="shared" si="2"/>
        <v>124.4878273145989</v>
      </c>
      <c r="H20" s="169">
        <v>974360</v>
      </c>
      <c r="I20" s="172">
        <f t="shared" si="3"/>
        <v>100</v>
      </c>
      <c r="J20" s="169">
        <v>974360</v>
      </c>
      <c r="K20" s="172">
        <f t="shared" si="3"/>
        <v>100</v>
      </c>
    </row>
    <row r="21" spans="1:11" s="51" customFormat="1" ht="13.2" x14ac:dyDescent="0.25">
      <c r="A21" s="82" t="s">
        <v>42</v>
      </c>
      <c r="B21" s="95">
        <v>5482155.75</v>
      </c>
      <c r="C21" s="95">
        <f t="shared" si="0"/>
        <v>727607.10730639054</v>
      </c>
      <c r="D21" s="95">
        <v>781530</v>
      </c>
      <c r="E21" s="193">
        <f t="shared" si="1"/>
        <v>107.41099037545587</v>
      </c>
      <c r="F21" s="203">
        <v>973000</v>
      </c>
      <c r="G21" s="193">
        <f t="shared" si="2"/>
        <v>124.499379422415</v>
      </c>
      <c r="H21" s="95">
        <v>973000</v>
      </c>
      <c r="I21" s="194">
        <f t="shared" si="3"/>
        <v>100</v>
      </c>
      <c r="J21" s="95">
        <v>973000</v>
      </c>
      <c r="K21" s="194">
        <f t="shared" si="3"/>
        <v>100</v>
      </c>
    </row>
    <row r="22" spans="1:11" s="51" customFormat="1" ht="13.2" x14ac:dyDescent="0.25">
      <c r="A22" s="82" t="s">
        <v>43</v>
      </c>
      <c r="B22" s="95">
        <v>6582.89</v>
      </c>
      <c r="C22" s="95">
        <f t="shared" si="0"/>
        <v>873.69964828455772</v>
      </c>
      <c r="D22" s="95">
        <v>1165</v>
      </c>
      <c r="E22" s="193">
        <f t="shared" si="1"/>
        <v>133.34101739509546</v>
      </c>
      <c r="F22" s="118">
        <v>1360</v>
      </c>
      <c r="G22" s="193"/>
      <c r="H22" s="95">
        <v>1360</v>
      </c>
      <c r="I22" s="194">
        <f t="shared" si="3"/>
        <v>100</v>
      </c>
      <c r="J22" s="95">
        <v>1360</v>
      </c>
      <c r="K22" s="194">
        <f t="shared" si="3"/>
        <v>100</v>
      </c>
    </row>
    <row r="23" spans="1:11" s="177" customFormat="1" ht="13.2" x14ac:dyDescent="0.25">
      <c r="A23" s="168" t="s">
        <v>58</v>
      </c>
      <c r="B23" s="169">
        <f>B26+B27</f>
        <v>583281.19999999995</v>
      </c>
      <c r="C23" s="192">
        <f t="shared" si="0"/>
        <v>77414.718959453166</v>
      </c>
      <c r="D23" s="169">
        <f>D24+D26+D27</f>
        <v>93043</v>
      </c>
      <c r="E23" s="107">
        <f t="shared" si="1"/>
        <v>120.18773852131702</v>
      </c>
      <c r="F23" s="175">
        <f>F27+F26</f>
        <v>102400</v>
      </c>
      <c r="G23" s="174">
        <f t="shared" si="2"/>
        <v>110.05664047805854</v>
      </c>
      <c r="H23" s="169">
        <v>102400</v>
      </c>
      <c r="I23" s="176">
        <f t="shared" si="3"/>
        <v>100</v>
      </c>
      <c r="J23" s="169">
        <v>102400</v>
      </c>
      <c r="K23" s="176">
        <f t="shared" si="3"/>
        <v>100</v>
      </c>
    </row>
    <row r="24" spans="1:11" s="51" customFormat="1" ht="14.4" customHeight="1" x14ac:dyDescent="0.25">
      <c r="A24" s="82" t="s">
        <v>44</v>
      </c>
      <c r="B24" s="95">
        <v>0</v>
      </c>
      <c r="C24" s="95">
        <f t="shared" si="0"/>
        <v>0</v>
      </c>
      <c r="D24" s="95">
        <v>0</v>
      </c>
      <c r="E24" s="193"/>
      <c r="F24" s="118">
        <v>0</v>
      </c>
      <c r="G24" s="193">
        <v>0</v>
      </c>
      <c r="H24" s="95">
        <v>0</v>
      </c>
      <c r="I24" s="194">
        <v>0</v>
      </c>
      <c r="J24" s="95">
        <v>0</v>
      </c>
      <c r="K24" s="194">
        <v>0</v>
      </c>
    </row>
    <row r="25" spans="1:11" s="51" customFormat="1" ht="13.2" x14ac:dyDescent="0.25">
      <c r="A25" s="82" t="s">
        <v>45</v>
      </c>
      <c r="B25" s="95">
        <v>0</v>
      </c>
      <c r="C25" s="95">
        <f t="shared" si="0"/>
        <v>0</v>
      </c>
      <c r="D25" s="95">
        <v>0</v>
      </c>
      <c r="E25" s="193"/>
      <c r="F25" s="118">
        <v>0</v>
      </c>
      <c r="G25" s="193">
        <v>0</v>
      </c>
      <c r="H25" s="95">
        <v>0</v>
      </c>
      <c r="I25" s="194">
        <v>0</v>
      </c>
      <c r="J25" s="95">
        <v>0</v>
      </c>
      <c r="K25" s="194">
        <v>0</v>
      </c>
    </row>
    <row r="26" spans="1:11" s="51" customFormat="1" ht="13.2" x14ac:dyDescent="0.25">
      <c r="A26" s="82" t="s">
        <v>42</v>
      </c>
      <c r="B26" s="95">
        <v>503281.2</v>
      </c>
      <c r="C26" s="95">
        <f t="shared" si="0"/>
        <v>66796.894286283103</v>
      </c>
      <c r="D26" s="95">
        <v>79770</v>
      </c>
      <c r="E26" s="193">
        <f t="shared" si="1"/>
        <v>119.42171990529349</v>
      </c>
      <c r="F26" s="118">
        <v>89000</v>
      </c>
      <c r="G26" s="193">
        <f t="shared" si="2"/>
        <v>111.57076595211232</v>
      </c>
      <c r="H26" s="95">
        <v>89000</v>
      </c>
      <c r="I26" s="194">
        <f t="shared" si="3"/>
        <v>100</v>
      </c>
      <c r="J26" s="95">
        <v>89000</v>
      </c>
      <c r="K26" s="194">
        <f t="shared" si="3"/>
        <v>100</v>
      </c>
    </row>
    <row r="27" spans="1:11" s="51" customFormat="1" ht="13.2" x14ac:dyDescent="0.25">
      <c r="A27" s="82" t="s">
        <v>43</v>
      </c>
      <c r="B27" s="95">
        <v>80000</v>
      </c>
      <c r="C27" s="95">
        <f t="shared" si="0"/>
        <v>10617.824673170084</v>
      </c>
      <c r="D27" s="95">
        <v>13273</v>
      </c>
      <c r="E27" s="193">
        <f t="shared" si="1"/>
        <v>125.00677312500001</v>
      </c>
      <c r="F27" s="118">
        <v>13400</v>
      </c>
      <c r="G27" s="193">
        <f t="shared" si="2"/>
        <v>100.9568296541852</v>
      </c>
      <c r="H27" s="95">
        <v>13400</v>
      </c>
      <c r="I27" s="194">
        <f t="shared" si="3"/>
        <v>100</v>
      </c>
      <c r="J27" s="95">
        <v>13400</v>
      </c>
      <c r="K27" s="194">
        <f t="shared" si="3"/>
        <v>100</v>
      </c>
    </row>
    <row r="28" spans="1:11" s="177" customFormat="1" ht="13.2" x14ac:dyDescent="0.25">
      <c r="A28" s="168" t="s">
        <v>59</v>
      </c>
      <c r="B28" s="169">
        <f>B29</f>
        <v>9689.0499999999993</v>
      </c>
      <c r="C28" s="192">
        <f t="shared" si="0"/>
        <v>1285.9579268697323</v>
      </c>
      <c r="D28" s="169">
        <f>D29+D30</f>
        <v>2885</v>
      </c>
      <c r="E28" s="107">
        <f t="shared" si="1"/>
        <v>224.34637554765436</v>
      </c>
      <c r="F28" s="175">
        <v>2840</v>
      </c>
      <c r="G28" s="174">
        <f t="shared" si="2"/>
        <v>98.440207972270372</v>
      </c>
      <c r="H28" s="169">
        <v>2840</v>
      </c>
      <c r="I28" s="176">
        <f t="shared" si="3"/>
        <v>100</v>
      </c>
      <c r="J28" s="169">
        <v>2840</v>
      </c>
      <c r="K28" s="176">
        <f t="shared" si="3"/>
        <v>100</v>
      </c>
    </row>
    <row r="29" spans="1:11" s="51" customFormat="1" ht="13.2" x14ac:dyDescent="0.25">
      <c r="A29" s="82" t="s">
        <v>42</v>
      </c>
      <c r="B29" s="95">
        <v>9689.0499999999993</v>
      </c>
      <c r="C29" s="95">
        <f t="shared" si="0"/>
        <v>1285.9579268697323</v>
      </c>
      <c r="D29" s="95">
        <v>2650</v>
      </c>
      <c r="E29" s="193">
        <f t="shared" si="1"/>
        <v>206.07206072834802</v>
      </c>
      <c r="F29" s="118">
        <v>2700</v>
      </c>
      <c r="G29" s="193">
        <f t="shared" si="2"/>
        <v>101.88679245283019</v>
      </c>
      <c r="H29" s="95">
        <v>2700</v>
      </c>
      <c r="I29" s="194">
        <f t="shared" si="3"/>
        <v>100</v>
      </c>
      <c r="J29" s="95">
        <v>2700</v>
      </c>
      <c r="K29" s="194">
        <f t="shared" si="3"/>
        <v>100</v>
      </c>
    </row>
    <row r="30" spans="1:11" s="51" customFormat="1" ht="13.2" x14ac:dyDescent="0.25">
      <c r="A30" s="82" t="s">
        <v>43</v>
      </c>
      <c r="B30" s="95">
        <v>0</v>
      </c>
      <c r="C30" s="95">
        <f t="shared" si="0"/>
        <v>0</v>
      </c>
      <c r="D30" s="95">
        <v>235</v>
      </c>
      <c r="E30" s="193"/>
      <c r="F30" s="118">
        <v>140</v>
      </c>
      <c r="G30" s="193">
        <f t="shared" si="2"/>
        <v>59.574468085106382</v>
      </c>
      <c r="H30" s="95">
        <v>140</v>
      </c>
      <c r="I30" s="194">
        <f t="shared" si="3"/>
        <v>100</v>
      </c>
      <c r="J30" s="95">
        <v>140</v>
      </c>
      <c r="K30" s="194">
        <f t="shared" si="3"/>
        <v>100</v>
      </c>
    </row>
    <row r="31" spans="1:11" s="112" customFormat="1" ht="13.2" x14ac:dyDescent="0.25">
      <c r="A31" s="47" t="s">
        <v>60</v>
      </c>
      <c r="B31" s="106">
        <f>B32+B34+B41</f>
        <v>242666.91</v>
      </c>
      <c r="C31" s="192">
        <f t="shared" si="0"/>
        <v>32207.433804499302</v>
      </c>
      <c r="D31" s="106">
        <f>D32+D34+D41</f>
        <v>20023</v>
      </c>
      <c r="E31" s="107">
        <f t="shared" si="1"/>
        <v>62.168877289449973</v>
      </c>
      <c r="F31" s="109">
        <f>F32+F34+F41</f>
        <v>33400</v>
      </c>
      <c r="G31" s="110">
        <f t="shared" si="2"/>
        <v>166.80817060380562</v>
      </c>
      <c r="H31" s="106">
        <f>H32+H34+H41</f>
        <v>33400</v>
      </c>
      <c r="I31" s="111">
        <f t="shared" si="3"/>
        <v>100</v>
      </c>
      <c r="J31" s="106">
        <f>J32+J34+J41</f>
        <v>33400</v>
      </c>
      <c r="K31" s="111">
        <f t="shared" si="3"/>
        <v>100</v>
      </c>
    </row>
    <row r="32" spans="1:11" s="173" customFormat="1" ht="26.4" x14ac:dyDescent="0.25">
      <c r="A32" s="168" t="s">
        <v>61</v>
      </c>
      <c r="B32" s="169">
        <v>0</v>
      </c>
      <c r="C32" s="192">
        <f t="shared" si="0"/>
        <v>0</v>
      </c>
      <c r="D32" s="169">
        <v>0</v>
      </c>
      <c r="E32" s="107"/>
      <c r="F32" s="171">
        <v>0</v>
      </c>
      <c r="G32" s="170"/>
      <c r="H32" s="169">
        <v>0</v>
      </c>
      <c r="I32" s="172"/>
      <c r="J32" s="169">
        <v>0</v>
      </c>
      <c r="K32" s="172"/>
    </row>
    <row r="33" spans="1:11" s="51" customFormat="1" ht="13.2" x14ac:dyDescent="0.25">
      <c r="A33" s="82" t="s">
        <v>42</v>
      </c>
      <c r="B33" s="95">
        <v>0</v>
      </c>
      <c r="C33" s="95">
        <f t="shared" si="0"/>
        <v>0</v>
      </c>
      <c r="D33" s="95">
        <v>0</v>
      </c>
      <c r="E33" s="193"/>
      <c r="F33" s="118">
        <v>0</v>
      </c>
      <c r="G33" s="193"/>
      <c r="H33" s="95">
        <v>0</v>
      </c>
      <c r="I33" s="194"/>
      <c r="J33" s="95">
        <v>0</v>
      </c>
      <c r="K33" s="194"/>
    </row>
    <row r="34" spans="1:11" s="173" customFormat="1" ht="26.4" x14ac:dyDescent="0.25">
      <c r="A34" s="168" t="s">
        <v>62</v>
      </c>
      <c r="B34" s="169">
        <f>B35+B36</f>
        <v>242666.91</v>
      </c>
      <c r="C34" s="192">
        <f t="shared" si="0"/>
        <v>32207.433804499302</v>
      </c>
      <c r="D34" s="169">
        <v>20023</v>
      </c>
      <c r="E34" s="107">
        <f t="shared" si="1"/>
        <v>62.168877289449973</v>
      </c>
      <c r="F34" s="171">
        <f>F35+F36+F37+F39</f>
        <v>33400</v>
      </c>
      <c r="G34" s="170">
        <f t="shared" si="2"/>
        <v>166.80817060380562</v>
      </c>
      <c r="H34" s="169">
        <v>33400</v>
      </c>
      <c r="I34" s="172">
        <f t="shared" si="3"/>
        <v>100</v>
      </c>
      <c r="J34" s="169">
        <v>33400</v>
      </c>
      <c r="K34" s="172">
        <f t="shared" si="3"/>
        <v>100</v>
      </c>
    </row>
    <row r="35" spans="1:11" s="51" customFormat="1" ht="13.2" x14ac:dyDescent="0.25">
      <c r="A35" s="82" t="s">
        <v>42</v>
      </c>
      <c r="B35" s="95">
        <v>12666.91</v>
      </c>
      <c r="C35" s="95">
        <f t="shared" si="0"/>
        <v>1681.1878691353108</v>
      </c>
      <c r="D35" s="95">
        <v>2000</v>
      </c>
      <c r="E35" s="193">
        <f t="shared" si="1"/>
        <v>118.96350412215766</v>
      </c>
      <c r="F35" s="118">
        <v>4000</v>
      </c>
      <c r="G35" s="193">
        <f t="shared" si="2"/>
        <v>200</v>
      </c>
      <c r="H35" s="95">
        <v>4000</v>
      </c>
      <c r="I35" s="194">
        <f t="shared" si="3"/>
        <v>100</v>
      </c>
      <c r="J35" s="95">
        <v>4000</v>
      </c>
      <c r="K35" s="194">
        <f t="shared" si="3"/>
        <v>100</v>
      </c>
    </row>
    <row r="36" spans="1:11" s="51" customFormat="1" ht="13.2" x14ac:dyDescent="0.25">
      <c r="A36" s="82" t="s">
        <v>43</v>
      </c>
      <c r="B36" s="95">
        <v>230000</v>
      </c>
      <c r="C36" s="95">
        <f>B36/7.5345</f>
        <v>30526.24593536399</v>
      </c>
      <c r="D36" s="95">
        <v>13273</v>
      </c>
      <c r="E36" s="193">
        <f>D36/C36*100</f>
        <v>43.48061673913044</v>
      </c>
      <c r="F36" s="118">
        <v>25300</v>
      </c>
      <c r="G36" s="193">
        <f t="shared" si="2"/>
        <v>190.61252166051383</v>
      </c>
      <c r="H36" s="95">
        <v>25300</v>
      </c>
      <c r="I36" s="194">
        <f t="shared" si="3"/>
        <v>100</v>
      </c>
      <c r="J36" s="95">
        <v>25300</v>
      </c>
      <c r="K36" s="194">
        <f t="shared" si="3"/>
        <v>100</v>
      </c>
    </row>
    <row r="37" spans="1:11" s="51" customFormat="1" ht="13.2" x14ac:dyDescent="0.25">
      <c r="A37" s="82" t="s">
        <v>49</v>
      </c>
      <c r="B37" s="95">
        <v>0</v>
      </c>
      <c r="C37" s="95">
        <f t="shared" si="0"/>
        <v>0</v>
      </c>
      <c r="D37" s="95">
        <v>0</v>
      </c>
      <c r="E37" s="193"/>
      <c r="F37" s="118">
        <v>0</v>
      </c>
      <c r="G37" s="193">
        <f>G38</f>
        <v>0</v>
      </c>
      <c r="H37" s="95">
        <v>0</v>
      </c>
      <c r="I37" s="194"/>
      <c r="J37" s="95">
        <v>0</v>
      </c>
      <c r="K37" s="194"/>
    </row>
    <row r="38" spans="1:11" s="51" customFormat="1" ht="13.2" x14ac:dyDescent="0.25">
      <c r="A38" s="82" t="s">
        <v>50</v>
      </c>
      <c r="B38" s="95">
        <v>0</v>
      </c>
      <c r="C38" s="95">
        <f t="shared" si="0"/>
        <v>0</v>
      </c>
      <c r="D38" s="95">
        <v>0</v>
      </c>
      <c r="E38" s="193"/>
      <c r="F38" s="118">
        <v>0</v>
      </c>
      <c r="G38" s="193"/>
      <c r="H38" s="95">
        <v>0</v>
      </c>
      <c r="I38" s="194"/>
      <c r="J38" s="95">
        <v>0</v>
      </c>
      <c r="K38" s="194"/>
    </row>
    <row r="39" spans="1:11" s="51" customFormat="1" ht="13.2" x14ac:dyDescent="0.25">
      <c r="A39" s="82" t="s">
        <v>46</v>
      </c>
      <c r="B39" s="95">
        <v>0</v>
      </c>
      <c r="C39" s="95">
        <f t="shared" si="0"/>
        <v>0</v>
      </c>
      <c r="D39" s="95">
        <v>2100</v>
      </c>
      <c r="E39" s="193"/>
      <c r="F39" s="118">
        <v>4100</v>
      </c>
      <c r="G39" s="193">
        <f t="shared" si="2"/>
        <v>195.23809523809524</v>
      </c>
      <c r="H39" s="95">
        <v>4100</v>
      </c>
      <c r="I39" s="194">
        <f t="shared" si="3"/>
        <v>100</v>
      </c>
      <c r="J39" s="95">
        <v>4100</v>
      </c>
      <c r="K39" s="194">
        <f t="shared" si="3"/>
        <v>100</v>
      </c>
    </row>
    <row r="40" spans="1:11" s="51" customFormat="1" ht="13.2" x14ac:dyDescent="0.25">
      <c r="A40" s="82" t="s">
        <v>47</v>
      </c>
      <c r="B40" s="95">
        <v>0</v>
      </c>
      <c r="C40" s="95">
        <f t="shared" si="0"/>
        <v>0</v>
      </c>
      <c r="D40" s="95">
        <v>2100</v>
      </c>
      <c r="E40" s="193"/>
      <c r="F40" s="118">
        <v>4100</v>
      </c>
      <c r="G40" s="193">
        <f t="shared" si="2"/>
        <v>195.23809523809524</v>
      </c>
      <c r="H40" s="95">
        <v>4100</v>
      </c>
      <c r="I40" s="194">
        <f>H40/F40*100</f>
        <v>100</v>
      </c>
      <c r="J40" s="95">
        <v>4100</v>
      </c>
      <c r="K40" s="194">
        <f>J40/H40*100</f>
        <v>100</v>
      </c>
    </row>
    <row r="41" spans="1:11" s="173" customFormat="1" ht="26.4" x14ac:dyDescent="0.25">
      <c r="A41" s="168" t="s">
        <v>63</v>
      </c>
      <c r="B41" s="169">
        <v>0</v>
      </c>
      <c r="C41" s="192">
        <f t="shared" si="0"/>
        <v>0</v>
      </c>
      <c r="D41" s="169">
        <v>0</v>
      </c>
      <c r="E41" s="107"/>
      <c r="F41" s="171">
        <v>0</v>
      </c>
      <c r="G41" s="170"/>
      <c r="H41" s="169">
        <v>0</v>
      </c>
      <c r="I41" s="172"/>
      <c r="J41" s="169">
        <v>0</v>
      </c>
      <c r="K41" s="172"/>
    </row>
    <row r="42" spans="1:11" s="51" customFormat="1" ht="13.2" x14ac:dyDescent="0.25">
      <c r="A42" s="82" t="s">
        <v>42</v>
      </c>
      <c r="B42" s="95">
        <v>0</v>
      </c>
      <c r="C42" s="95">
        <f t="shared" si="0"/>
        <v>0</v>
      </c>
      <c r="D42" s="95">
        <v>0</v>
      </c>
      <c r="E42" s="193"/>
      <c r="F42" s="118">
        <v>0</v>
      </c>
      <c r="G42" s="193"/>
      <c r="H42" s="95">
        <v>0</v>
      </c>
      <c r="I42" s="194"/>
      <c r="J42" s="95">
        <v>0</v>
      </c>
      <c r="K42" s="194"/>
    </row>
    <row r="43" spans="1:11" s="216" customFormat="1" ht="13.2" x14ac:dyDescent="0.25">
      <c r="A43" s="210" t="s">
        <v>64</v>
      </c>
      <c r="B43" s="211">
        <f>B41+B34+B32+B28+B23+B20</f>
        <v>6324375.7999999998</v>
      </c>
      <c r="C43" s="212">
        <f t="shared" si="0"/>
        <v>839388.91764549736</v>
      </c>
      <c r="D43" s="211">
        <f>D31+D19</f>
        <v>898646</v>
      </c>
      <c r="E43" s="213">
        <f t="shared" si="1"/>
        <v>107.05955024051543</v>
      </c>
      <c r="F43" s="214">
        <f>F31+F19</f>
        <v>1113000</v>
      </c>
      <c r="G43" s="213">
        <f t="shared" si="2"/>
        <v>123.85299661935845</v>
      </c>
      <c r="H43" s="211">
        <f>H31+H19</f>
        <v>1113000</v>
      </c>
      <c r="I43" s="215">
        <f t="shared" si="3"/>
        <v>100</v>
      </c>
      <c r="J43" s="211">
        <f>J31+J19</f>
        <v>1113000</v>
      </c>
      <c r="K43" s="215">
        <f t="shared" si="3"/>
        <v>100</v>
      </c>
    </row>
  </sheetData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1"/>
  <sheetViews>
    <sheetView workbookViewId="0">
      <selection activeCell="B12" sqref="B12"/>
    </sheetView>
  </sheetViews>
  <sheetFormatPr defaultRowHeight="12.6" x14ac:dyDescent="0.2"/>
  <cols>
    <col min="1" max="1" width="48.33203125" style="55" customWidth="1"/>
    <col min="2" max="3" width="21.44140625" style="55" customWidth="1"/>
    <col min="4" max="4" width="20.44140625" style="87" customWidth="1"/>
    <col min="5" max="5" width="17.5546875" style="91" customWidth="1"/>
    <col min="6" max="6" width="22" style="87" customWidth="1"/>
    <col min="7" max="7" width="15.33203125" style="91" customWidth="1"/>
    <col min="8" max="8" width="22.33203125" style="87" customWidth="1"/>
    <col min="9" max="9" width="16.109375" style="91" customWidth="1"/>
    <col min="10" max="10" width="22.33203125" style="87" customWidth="1"/>
    <col min="11" max="11" width="16.109375" style="91" customWidth="1"/>
    <col min="12" max="255" width="9.109375" style="55"/>
    <col min="256" max="256" width="48.33203125" style="55" customWidth="1"/>
    <col min="257" max="257" width="29.44140625" style="55" customWidth="1"/>
    <col min="258" max="258" width="23.5546875" style="55" customWidth="1"/>
    <col min="259" max="259" width="14.6640625" style="55" customWidth="1"/>
    <col min="260" max="260" width="23.5546875" style="55" customWidth="1"/>
    <col min="261" max="261" width="22" style="55" customWidth="1"/>
    <col min="262" max="262" width="27.5546875" style="55" customWidth="1"/>
    <col min="263" max="263" width="22" style="55" customWidth="1"/>
    <col min="264" max="264" width="27.5546875" style="55" customWidth="1"/>
    <col min="265" max="265" width="22.88671875" style="55" customWidth="1"/>
    <col min="266" max="511" width="9.109375" style="55"/>
    <col min="512" max="512" width="48.33203125" style="55" customWidth="1"/>
    <col min="513" max="513" width="29.44140625" style="55" customWidth="1"/>
    <col min="514" max="514" width="23.5546875" style="55" customWidth="1"/>
    <col min="515" max="515" width="14.6640625" style="55" customWidth="1"/>
    <col min="516" max="516" width="23.5546875" style="55" customWidth="1"/>
    <col min="517" max="517" width="22" style="55" customWidth="1"/>
    <col min="518" max="518" width="27.5546875" style="55" customWidth="1"/>
    <col min="519" max="519" width="22" style="55" customWidth="1"/>
    <col min="520" max="520" width="27.5546875" style="55" customWidth="1"/>
    <col min="521" max="521" width="22.88671875" style="55" customWidth="1"/>
    <col min="522" max="767" width="9.109375" style="55"/>
    <col min="768" max="768" width="48.33203125" style="55" customWidth="1"/>
    <col min="769" max="769" width="29.44140625" style="55" customWidth="1"/>
    <col min="770" max="770" width="23.5546875" style="55" customWidth="1"/>
    <col min="771" max="771" width="14.6640625" style="55" customWidth="1"/>
    <col min="772" max="772" width="23.5546875" style="55" customWidth="1"/>
    <col min="773" max="773" width="22" style="55" customWidth="1"/>
    <col min="774" max="774" width="27.5546875" style="55" customWidth="1"/>
    <col min="775" max="775" width="22" style="55" customWidth="1"/>
    <col min="776" max="776" width="27.5546875" style="55" customWidth="1"/>
    <col min="777" max="777" width="22.88671875" style="55" customWidth="1"/>
    <col min="778" max="1023" width="9.109375" style="55"/>
    <col min="1024" max="1024" width="48.33203125" style="55" customWidth="1"/>
    <col min="1025" max="1025" width="29.44140625" style="55" customWidth="1"/>
    <col min="1026" max="1026" width="23.5546875" style="55" customWidth="1"/>
    <col min="1027" max="1027" width="14.6640625" style="55" customWidth="1"/>
    <col min="1028" max="1028" width="23.5546875" style="55" customWidth="1"/>
    <col min="1029" max="1029" width="22" style="55" customWidth="1"/>
    <col min="1030" max="1030" width="27.5546875" style="55" customWidth="1"/>
    <col min="1031" max="1031" width="22" style="55" customWidth="1"/>
    <col min="1032" max="1032" width="27.5546875" style="55" customWidth="1"/>
    <col min="1033" max="1033" width="22.88671875" style="55" customWidth="1"/>
    <col min="1034" max="1279" width="9.109375" style="55"/>
    <col min="1280" max="1280" width="48.33203125" style="55" customWidth="1"/>
    <col min="1281" max="1281" width="29.44140625" style="55" customWidth="1"/>
    <col min="1282" max="1282" width="23.5546875" style="55" customWidth="1"/>
    <col min="1283" max="1283" width="14.6640625" style="55" customWidth="1"/>
    <col min="1284" max="1284" width="23.5546875" style="55" customWidth="1"/>
    <col min="1285" max="1285" width="22" style="55" customWidth="1"/>
    <col min="1286" max="1286" width="27.5546875" style="55" customWidth="1"/>
    <col min="1287" max="1287" width="22" style="55" customWidth="1"/>
    <col min="1288" max="1288" width="27.5546875" style="55" customWidth="1"/>
    <col min="1289" max="1289" width="22.88671875" style="55" customWidth="1"/>
    <col min="1290" max="1535" width="9.109375" style="55"/>
    <col min="1536" max="1536" width="48.33203125" style="55" customWidth="1"/>
    <col min="1537" max="1537" width="29.44140625" style="55" customWidth="1"/>
    <col min="1538" max="1538" width="23.5546875" style="55" customWidth="1"/>
    <col min="1539" max="1539" width="14.6640625" style="55" customWidth="1"/>
    <col min="1540" max="1540" width="23.5546875" style="55" customWidth="1"/>
    <col min="1541" max="1541" width="22" style="55" customWidth="1"/>
    <col min="1542" max="1542" width="27.5546875" style="55" customWidth="1"/>
    <col min="1543" max="1543" width="22" style="55" customWidth="1"/>
    <col min="1544" max="1544" width="27.5546875" style="55" customWidth="1"/>
    <col min="1545" max="1545" width="22.88671875" style="55" customWidth="1"/>
    <col min="1546" max="1791" width="9.109375" style="55"/>
    <col min="1792" max="1792" width="48.33203125" style="55" customWidth="1"/>
    <col min="1793" max="1793" width="29.44140625" style="55" customWidth="1"/>
    <col min="1794" max="1794" width="23.5546875" style="55" customWidth="1"/>
    <col min="1795" max="1795" width="14.6640625" style="55" customWidth="1"/>
    <col min="1796" max="1796" width="23.5546875" style="55" customWidth="1"/>
    <col min="1797" max="1797" width="22" style="55" customWidth="1"/>
    <col min="1798" max="1798" width="27.5546875" style="55" customWidth="1"/>
    <col min="1799" max="1799" width="22" style="55" customWidth="1"/>
    <col min="1800" max="1800" width="27.5546875" style="55" customWidth="1"/>
    <col min="1801" max="1801" width="22.88671875" style="55" customWidth="1"/>
    <col min="1802" max="2047" width="9.109375" style="55"/>
    <col min="2048" max="2048" width="48.33203125" style="55" customWidth="1"/>
    <col min="2049" max="2049" width="29.44140625" style="55" customWidth="1"/>
    <col min="2050" max="2050" width="23.5546875" style="55" customWidth="1"/>
    <col min="2051" max="2051" width="14.6640625" style="55" customWidth="1"/>
    <col min="2052" max="2052" width="23.5546875" style="55" customWidth="1"/>
    <col min="2053" max="2053" width="22" style="55" customWidth="1"/>
    <col min="2054" max="2054" width="27.5546875" style="55" customWidth="1"/>
    <col min="2055" max="2055" width="22" style="55" customWidth="1"/>
    <col min="2056" max="2056" width="27.5546875" style="55" customWidth="1"/>
    <col min="2057" max="2057" width="22.88671875" style="55" customWidth="1"/>
    <col min="2058" max="2303" width="9.109375" style="55"/>
    <col min="2304" max="2304" width="48.33203125" style="55" customWidth="1"/>
    <col min="2305" max="2305" width="29.44140625" style="55" customWidth="1"/>
    <col min="2306" max="2306" width="23.5546875" style="55" customWidth="1"/>
    <col min="2307" max="2307" width="14.6640625" style="55" customWidth="1"/>
    <col min="2308" max="2308" width="23.5546875" style="55" customWidth="1"/>
    <col min="2309" max="2309" width="22" style="55" customWidth="1"/>
    <col min="2310" max="2310" width="27.5546875" style="55" customWidth="1"/>
    <col min="2311" max="2311" width="22" style="55" customWidth="1"/>
    <col min="2312" max="2312" width="27.5546875" style="55" customWidth="1"/>
    <col min="2313" max="2313" width="22.88671875" style="55" customWidth="1"/>
    <col min="2314" max="2559" width="9.109375" style="55"/>
    <col min="2560" max="2560" width="48.33203125" style="55" customWidth="1"/>
    <col min="2561" max="2561" width="29.44140625" style="55" customWidth="1"/>
    <col min="2562" max="2562" width="23.5546875" style="55" customWidth="1"/>
    <col min="2563" max="2563" width="14.6640625" style="55" customWidth="1"/>
    <col min="2564" max="2564" width="23.5546875" style="55" customWidth="1"/>
    <col min="2565" max="2565" width="22" style="55" customWidth="1"/>
    <col min="2566" max="2566" width="27.5546875" style="55" customWidth="1"/>
    <col min="2567" max="2567" width="22" style="55" customWidth="1"/>
    <col min="2568" max="2568" width="27.5546875" style="55" customWidth="1"/>
    <col min="2569" max="2569" width="22.88671875" style="55" customWidth="1"/>
    <col min="2570" max="2815" width="9.109375" style="55"/>
    <col min="2816" max="2816" width="48.33203125" style="55" customWidth="1"/>
    <col min="2817" max="2817" width="29.44140625" style="55" customWidth="1"/>
    <col min="2818" max="2818" width="23.5546875" style="55" customWidth="1"/>
    <col min="2819" max="2819" width="14.6640625" style="55" customWidth="1"/>
    <col min="2820" max="2820" width="23.5546875" style="55" customWidth="1"/>
    <col min="2821" max="2821" width="22" style="55" customWidth="1"/>
    <col min="2822" max="2822" width="27.5546875" style="55" customWidth="1"/>
    <col min="2823" max="2823" width="22" style="55" customWidth="1"/>
    <col min="2824" max="2824" width="27.5546875" style="55" customWidth="1"/>
    <col min="2825" max="2825" width="22.88671875" style="55" customWidth="1"/>
    <col min="2826" max="3071" width="9.109375" style="55"/>
    <col min="3072" max="3072" width="48.33203125" style="55" customWidth="1"/>
    <col min="3073" max="3073" width="29.44140625" style="55" customWidth="1"/>
    <col min="3074" max="3074" width="23.5546875" style="55" customWidth="1"/>
    <col min="3075" max="3075" width="14.6640625" style="55" customWidth="1"/>
    <col min="3076" max="3076" width="23.5546875" style="55" customWidth="1"/>
    <col min="3077" max="3077" width="22" style="55" customWidth="1"/>
    <col min="3078" max="3078" width="27.5546875" style="55" customWidth="1"/>
    <col min="3079" max="3079" width="22" style="55" customWidth="1"/>
    <col min="3080" max="3080" width="27.5546875" style="55" customWidth="1"/>
    <col min="3081" max="3081" width="22.88671875" style="55" customWidth="1"/>
    <col min="3082" max="3327" width="9.109375" style="55"/>
    <col min="3328" max="3328" width="48.33203125" style="55" customWidth="1"/>
    <col min="3329" max="3329" width="29.44140625" style="55" customWidth="1"/>
    <col min="3330" max="3330" width="23.5546875" style="55" customWidth="1"/>
    <col min="3331" max="3331" width="14.6640625" style="55" customWidth="1"/>
    <col min="3332" max="3332" width="23.5546875" style="55" customWidth="1"/>
    <col min="3333" max="3333" width="22" style="55" customWidth="1"/>
    <col min="3334" max="3334" width="27.5546875" style="55" customWidth="1"/>
    <col min="3335" max="3335" width="22" style="55" customWidth="1"/>
    <col min="3336" max="3336" width="27.5546875" style="55" customWidth="1"/>
    <col min="3337" max="3337" width="22.88671875" style="55" customWidth="1"/>
    <col min="3338" max="3583" width="9.109375" style="55"/>
    <col min="3584" max="3584" width="48.33203125" style="55" customWidth="1"/>
    <col min="3585" max="3585" width="29.44140625" style="55" customWidth="1"/>
    <col min="3586" max="3586" width="23.5546875" style="55" customWidth="1"/>
    <col min="3587" max="3587" width="14.6640625" style="55" customWidth="1"/>
    <col min="3588" max="3588" width="23.5546875" style="55" customWidth="1"/>
    <col min="3589" max="3589" width="22" style="55" customWidth="1"/>
    <col min="3590" max="3590" width="27.5546875" style="55" customWidth="1"/>
    <col min="3591" max="3591" width="22" style="55" customWidth="1"/>
    <col min="3592" max="3592" width="27.5546875" style="55" customWidth="1"/>
    <col min="3593" max="3593" width="22.88671875" style="55" customWidth="1"/>
    <col min="3594" max="3839" width="9.109375" style="55"/>
    <col min="3840" max="3840" width="48.33203125" style="55" customWidth="1"/>
    <col min="3841" max="3841" width="29.44140625" style="55" customWidth="1"/>
    <col min="3842" max="3842" width="23.5546875" style="55" customWidth="1"/>
    <col min="3843" max="3843" width="14.6640625" style="55" customWidth="1"/>
    <col min="3844" max="3844" width="23.5546875" style="55" customWidth="1"/>
    <col min="3845" max="3845" width="22" style="55" customWidth="1"/>
    <col min="3846" max="3846" width="27.5546875" style="55" customWidth="1"/>
    <col min="3847" max="3847" width="22" style="55" customWidth="1"/>
    <col min="3848" max="3848" width="27.5546875" style="55" customWidth="1"/>
    <col min="3849" max="3849" width="22.88671875" style="55" customWidth="1"/>
    <col min="3850" max="4095" width="9.109375" style="55"/>
    <col min="4096" max="4096" width="48.33203125" style="55" customWidth="1"/>
    <col min="4097" max="4097" width="29.44140625" style="55" customWidth="1"/>
    <col min="4098" max="4098" width="23.5546875" style="55" customWidth="1"/>
    <col min="4099" max="4099" width="14.6640625" style="55" customWidth="1"/>
    <col min="4100" max="4100" width="23.5546875" style="55" customWidth="1"/>
    <col min="4101" max="4101" width="22" style="55" customWidth="1"/>
    <col min="4102" max="4102" width="27.5546875" style="55" customWidth="1"/>
    <col min="4103" max="4103" width="22" style="55" customWidth="1"/>
    <col min="4104" max="4104" width="27.5546875" style="55" customWidth="1"/>
    <col min="4105" max="4105" width="22.88671875" style="55" customWidth="1"/>
    <col min="4106" max="4351" width="9.109375" style="55"/>
    <col min="4352" max="4352" width="48.33203125" style="55" customWidth="1"/>
    <col min="4353" max="4353" width="29.44140625" style="55" customWidth="1"/>
    <col min="4354" max="4354" width="23.5546875" style="55" customWidth="1"/>
    <col min="4355" max="4355" width="14.6640625" style="55" customWidth="1"/>
    <col min="4356" max="4356" width="23.5546875" style="55" customWidth="1"/>
    <col min="4357" max="4357" width="22" style="55" customWidth="1"/>
    <col min="4358" max="4358" width="27.5546875" style="55" customWidth="1"/>
    <col min="4359" max="4359" width="22" style="55" customWidth="1"/>
    <col min="4360" max="4360" width="27.5546875" style="55" customWidth="1"/>
    <col min="4361" max="4361" width="22.88671875" style="55" customWidth="1"/>
    <col min="4362" max="4607" width="9.109375" style="55"/>
    <col min="4608" max="4608" width="48.33203125" style="55" customWidth="1"/>
    <col min="4609" max="4609" width="29.44140625" style="55" customWidth="1"/>
    <col min="4610" max="4610" width="23.5546875" style="55" customWidth="1"/>
    <col min="4611" max="4611" width="14.6640625" style="55" customWidth="1"/>
    <col min="4612" max="4612" width="23.5546875" style="55" customWidth="1"/>
    <col min="4613" max="4613" width="22" style="55" customWidth="1"/>
    <col min="4614" max="4614" width="27.5546875" style="55" customWidth="1"/>
    <col min="4615" max="4615" width="22" style="55" customWidth="1"/>
    <col min="4616" max="4616" width="27.5546875" style="55" customWidth="1"/>
    <col min="4617" max="4617" width="22.88671875" style="55" customWidth="1"/>
    <col min="4618" max="4863" width="9.109375" style="55"/>
    <col min="4864" max="4864" width="48.33203125" style="55" customWidth="1"/>
    <col min="4865" max="4865" width="29.44140625" style="55" customWidth="1"/>
    <col min="4866" max="4866" width="23.5546875" style="55" customWidth="1"/>
    <col min="4867" max="4867" width="14.6640625" style="55" customWidth="1"/>
    <col min="4868" max="4868" width="23.5546875" style="55" customWidth="1"/>
    <col min="4869" max="4869" width="22" style="55" customWidth="1"/>
    <col min="4870" max="4870" width="27.5546875" style="55" customWidth="1"/>
    <col min="4871" max="4871" width="22" style="55" customWidth="1"/>
    <col min="4872" max="4872" width="27.5546875" style="55" customWidth="1"/>
    <col min="4873" max="4873" width="22.88671875" style="55" customWidth="1"/>
    <col min="4874" max="5119" width="9.109375" style="55"/>
    <col min="5120" max="5120" width="48.33203125" style="55" customWidth="1"/>
    <col min="5121" max="5121" width="29.44140625" style="55" customWidth="1"/>
    <col min="5122" max="5122" width="23.5546875" style="55" customWidth="1"/>
    <col min="5123" max="5123" width="14.6640625" style="55" customWidth="1"/>
    <col min="5124" max="5124" width="23.5546875" style="55" customWidth="1"/>
    <col min="5125" max="5125" width="22" style="55" customWidth="1"/>
    <col min="5126" max="5126" width="27.5546875" style="55" customWidth="1"/>
    <col min="5127" max="5127" width="22" style="55" customWidth="1"/>
    <col min="5128" max="5128" width="27.5546875" style="55" customWidth="1"/>
    <col min="5129" max="5129" width="22.88671875" style="55" customWidth="1"/>
    <col min="5130" max="5375" width="9.109375" style="55"/>
    <col min="5376" max="5376" width="48.33203125" style="55" customWidth="1"/>
    <col min="5377" max="5377" width="29.44140625" style="55" customWidth="1"/>
    <col min="5378" max="5378" width="23.5546875" style="55" customWidth="1"/>
    <col min="5379" max="5379" width="14.6640625" style="55" customWidth="1"/>
    <col min="5380" max="5380" width="23.5546875" style="55" customWidth="1"/>
    <col min="5381" max="5381" width="22" style="55" customWidth="1"/>
    <col min="5382" max="5382" width="27.5546875" style="55" customWidth="1"/>
    <col min="5383" max="5383" width="22" style="55" customWidth="1"/>
    <col min="5384" max="5384" width="27.5546875" style="55" customWidth="1"/>
    <col min="5385" max="5385" width="22.88671875" style="55" customWidth="1"/>
    <col min="5386" max="5631" width="9.109375" style="55"/>
    <col min="5632" max="5632" width="48.33203125" style="55" customWidth="1"/>
    <col min="5633" max="5633" width="29.44140625" style="55" customWidth="1"/>
    <col min="5634" max="5634" width="23.5546875" style="55" customWidth="1"/>
    <col min="5635" max="5635" width="14.6640625" style="55" customWidth="1"/>
    <col min="5636" max="5636" width="23.5546875" style="55" customWidth="1"/>
    <col min="5637" max="5637" width="22" style="55" customWidth="1"/>
    <col min="5638" max="5638" width="27.5546875" style="55" customWidth="1"/>
    <col min="5639" max="5639" width="22" style="55" customWidth="1"/>
    <col min="5640" max="5640" width="27.5546875" style="55" customWidth="1"/>
    <col min="5641" max="5641" width="22.88671875" style="55" customWidth="1"/>
    <col min="5642" max="5887" width="9.109375" style="55"/>
    <col min="5888" max="5888" width="48.33203125" style="55" customWidth="1"/>
    <col min="5889" max="5889" width="29.44140625" style="55" customWidth="1"/>
    <col min="5890" max="5890" width="23.5546875" style="55" customWidth="1"/>
    <col min="5891" max="5891" width="14.6640625" style="55" customWidth="1"/>
    <col min="5892" max="5892" width="23.5546875" style="55" customWidth="1"/>
    <col min="5893" max="5893" width="22" style="55" customWidth="1"/>
    <col min="5894" max="5894" width="27.5546875" style="55" customWidth="1"/>
    <col min="5895" max="5895" width="22" style="55" customWidth="1"/>
    <col min="5896" max="5896" width="27.5546875" style="55" customWidth="1"/>
    <col min="5897" max="5897" width="22.88671875" style="55" customWidth="1"/>
    <col min="5898" max="6143" width="9.109375" style="55"/>
    <col min="6144" max="6144" width="48.33203125" style="55" customWidth="1"/>
    <col min="6145" max="6145" width="29.44140625" style="55" customWidth="1"/>
    <col min="6146" max="6146" width="23.5546875" style="55" customWidth="1"/>
    <col min="6147" max="6147" width="14.6640625" style="55" customWidth="1"/>
    <col min="6148" max="6148" width="23.5546875" style="55" customWidth="1"/>
    <col min="6149" max="6149" width="22" style="55" customWidth="1"/>
    <col min="6150" max="6150" width="27.5546875" style="55" customWidth="1"/>
    <col min="6151" max="6151" width="22" style="55" customWidth="1"/>
    <col min="6152" max="6152" width="27.5546875" style="55" customWidth="1"/>
    <col min="6153" max="6153" width="22.88671875" style="55" customWidth="1"/>
    <col min="6154" max="6399" width="9.109375" style="55"/>
    <col min="6400" max="6400" width="48.33203125" style="55" customWidth="1"/>
    <col min="6401" max="6401" width="29.44140625" style="55" customWidth="1"/>
    <col min="6402" max="6402" width="23.5546875" style="55" customWidth="1"/>
    <col min="6403" max="6403" width="14.6640625" style="55" customWidth="1"/>
    <col min="6404" max="6404" width="23.5546875" style="55" customWidth="1"/>
    <col min="6405" max="6405" width="22" style="55" customWidth="1"/>
    <col min="6406" max="6406" width="27.5546875" style="55" customWidth="1"/>
    <col min="6407" max="6407" width="22" style="55" customWidth="1"/>
    <col min="6408" max="6408" width="27.5546875" style="55" customWidth="1"/>
    <col min="6409" max="6409" width="22.88671875" style="55" customWidth="1"/>
    <col min="6410" max="6655" width="9.109375" style="55"/>
    <col min="6656" max="6656" width="48.33203125" style="55" customWidth="1"/>
    <col min="6657" max="6657" width="29.44140625" style="55" customWidth="1"/>
    <col min="6658" max="6658" width="23.5546875" style="55" customWidth="1"/>
    <col min="6659" max="6659" width="14.6640625" style="55" customWidth="1"/>
    <col min="6660" max="6660" width="23.5546875" style="55" customWidth="1"/>
    <col min="6661" max="6661" width="22" style="55" customWidth="1"/>
    <col min="6662" max="6662" width="27.5546875" style="55" customWidth="1"/>
    <col min="6663" max="6663" width="22" style="55" customWidth="1"/>
    <col min="6664" max="6664" width="27.5546875" style="55" customWidth="1"/>
    <col min="6665" max="6665" width="22.88671875" style="55" customWidth="1"/>
    <col min="6666" max="6911" width="9.109375" style="55"/>
    <col min="6912" max="6912" width="48.33203125" style="55" customWidth="1"/>
    <col min="6913" max="6913" width="29.44140625" style="55" customWidth="1"/>
    <col min="6914" max="6914" width="23.5546875" style="55" customWidth="1"/>
    <col min="6915" max="6915" width="14.6640625" style="55" customWidth="1"/>
    <col min="6916" max="6916" width="23.5546875" style="55" customWidth="1"/>
    <col min="6917" max="6917" width="22" style="55" customWidth="1"/>
    <col min="6918" max="6918" width="27.5546875" style="55" customWidth="1"/>
    <col min="6919" max="6919" width="22" style="55" customWidth="1"/>
    <col min="6920" max="6920" width="27.5546875" style="55" customWidth="1"/>
    <col min="6921" max="6921" width="22.88671875" style="55" customWidth="1"/>
    <col min="6922" max="7167" width="9.109375" style="55"/>
    <col min="7168" max="7168" width="48.33203125" style="55" customWidth="1"/>
    <col min="7169" max="7169" width="29.44140625" style="55" customWidth="1"/>
    <col min="7170" max="7170" width="23.5546875" style="55" customWidth="1"/>
    <col min="7171" max="7171" width="14.6640625" style="55" customWidth="1"/>
    <col min="7172" max="7172" width="23.5546875" style="55" customWidth="1"/>
    <col min="7173" max="7173" width="22" style="55" customWidth="1"/>
    <col min="7174" max="7174" width="27.5546875" style="55" customWidth="1"/>
    <col min="7175" max="7175" width="22" style="55" customWidth="1"/>
    <col min="7176" max="7176" width="27.5546875" style="55" customWidth="1"/>
    <col min="7177" max="7177" width="22.88671875" style="55" customWidth="1"/>
    <col min="7178" max="7423" width="9.109375" style="55"/>
    <col min="7424" max="7424" width="48.33203125" style="55" customWidth="1"/>
    <col min="7425" max="7425" width="29.44140625" style="55" customWidth="1"/>
    <col min="7426" max="7426" width="23.5546875" style="55" customWidth="1"/>
    <col min="7427" max="7427" width="14.6640625" style="55" customWidth="1"/>
    <col min="7428" max="7428" width="23.5546875" style="55" customWidth="1"/>
    <col min="7429" max="7429" width="22" style="55" customWidth="1"/>
    <col min="7430" max="7430" width="27.5546875" style="55" customWidth="1"/>
    <col min="7431" max="7431" width="22" style="55" customWidth="1"/>
    <col min="7432" max="7432" width="27.5546875" style="55" customWidth="1"/>
    <col min="7433" max="7433" width="22.88671875" style="55" customWidth="1"/>
    <col min="7434" max="7679" width="9.109375" style="55"/>
    <col min="7680" max="7680" width="48.33203125" style="55" customWidth="1"/>
    <col min="7681" max="7681" width="29.44140625" style="55" customWidth="1"/>
    <col min="7682" max="7682" width="23.5546875" style="55" customWidth="1"/>
    <col min="7683" max="7683" width="14.6640625" style="55" customWidth="1"/>
    <col min="7684" max="7684" width="23.5546875" style="55" customWidth="1"/>
    <col min="7685" max="7685" width="22" style="55" customWidth="1"/>
    <col min="7686" max="7686" width="27.5546875" style="55" customWidth="1"/>
    <col min="7687" max="7687" width="22" style="55" customWidth="1"/>
    <col min="7688" max="7688" width="27.5546875" style="55" customWidth="1"/>
    <col min="7689" max="7689" width="22.88671875" style="55" customWidth="1"/>
    <col min="7690" max="7935" width="9.109375" style="55"/>
    <col min="7936" max="7936" width="48.33203125" style="55" customWidth="1"/>
    <col min="7937" max="7937" width="29.44140625" style="55" customWidth="1"/>
    <col min="7938" max="7938" width="23.5546875" style="55" customWidth="1"/>
    <col min="7939" max="7939" width="14.6640625" style="55" customWidth="1"/>
    <col min="7940" max="7940" width="23.5546875" style="55" customWidth="1"/>
    <col min="7941" max="7941" width="22" style="55" customWidth="1"/>
    <col min="7942" max="7942" width="27.5546875" style="55" customWidth="1"/>
    <col min="7943" max="7943" width="22" style="55" customWidth="1"/>
    <col min="7944" max="7944" width="27.5546875" style="55" customWidth="1"/>
    <col min="7945" max="7945" width="22.88671875" style="55" customWidth="1"/>
    <col min="7946" max="8191" width="9.109375" style="55"/>
    <col min="8192" max="8192" width="48.33203125" style="55" customWidth="1"/>
    <col min="8193" max="8193" width="29.44140625" style="55" customWidth="1"/>
    <col min="8194" max="8194" width="23.5546875" style="55" customWidth="1"/>
    <col min="8195" max="8195" width="14.6640625" style="55" customWidth="1"/>
    <col min="8196" max="8196" width="23.5546875" style="55" customWidth="1"/>
    <col min="8197" max="8197" width="22" style="55" customWidth="1"/>
    <col min="8198" max="8198" width="27.5546875" style="55" customWidth="1"/>
    <col min="8199" max="8199" width="22" style="55" customWidth="1"/>
    <col min="8200" max="8200" width="27.5546875" style="55" customWidth="1"/>
    <col min="8201" max="8201" width="22.88671875" style="55" customWidth="1"/>
    <col min="8202" max="8447" width="9.109375" style="55"/>
    <col min="8448" max="8448" width="48.33203125" style="55" customWidth="1"/>
    <col min="8449" max="8449" width="29.44140625" style="55" customWidth="1"/>
    <col min="8450" max="8450" width="23.5546875" style="55" customWidth="1"/>
    <col min="8451" max="8451" width="14.6640625" style="55" customWidth="1"/>
    <col min="8452" max="8452" width="23.5546875" style="55" customWidth="1"/>
    <col min="8453" max="8453" width="22" style="55" customWidth="1"/>
    <col min="8454" max="8454" width="27.5546875" style="55" customWidth="1"/>
    <col min="8455" max="8455" width="22" style="55" customWidth="1"/>
    <col min="8456" max="8456" width="27.5546875" style="55" customWidth="1"/>
    <col min="8457" max="8457" width="22.88671875" style="55" customWidth="1"/>
    <col min="8458" max="8703" width="9.109375" style="55"/>
    <col min="8704" max="8704" width="48.33203125" style="55" customWidth="1"/>
    <col min="8705" max="8705" width="29.44140625" style="55" customWidth="1"/>
    <col min="8706" max="8706" width="23.5546875" style="55" customWidth="1"/>
    <col min="8707" max="8707" width="14.6640625" style="55" customWidth="1"/>
    <col min="8708" max="8708" width="23.5546875" style="55" customWidth="1"/>
    <col min="8709" max="8709" width="22" style="55" customWidth="1"/>
    <col min="8710" max="8710" width="27.5546875" style="55" customWidth="1"/>
    <col min="8711" max="8711" width="22" style="55" customWidth="1"/>
    <col min="8712" max="8712" width="27.5546875" style="55" customWidth="1"/>
    <col min="8713" max="8713" width="22.88671875" style="55" customWidth="1"/>
    <col min="8714" max="8959" width="9.109375" style="55"/>
    <col min="8960" max="8960" width="48.33203125" style="55" customWidth="1"/>
    <col min="8961" max="8961" width="29.44140625" style="55" customWidth="1"/>
    <col min="8962" max="8962" width="23.5546875" style="55" customWidth="1"/>
    <col min="8963" max="8963" width="14.6640625" style="55" customWidth="1"/>
    <col min="8964" max="8964" width="23.5546875" style="55" customWidth="1"/>
    <col min="8965" max="8965" width="22" style="55" customWidth="1"/>
    <col min="8966" max="8966" width="27.5546875" style="55" customWidth="1"/>
    <col min="8967" max="8967" width="22" style="55" customWidth="1"/>
    <col min="8968" max="8968" width="27.5546875" style="55" customWidth="1"/>
    <col min="8969" max="8969" width="22.88671875" style="55" customWidth="1"/>
    <col min="8970" max="9215" width="9.109375" style="55"/>
    <col min="9216" max="9216" width="48.33203125" style="55" customWidth="1"/>
    <col min="9217" max="9217" width="29.44140625" style="55" customWidth="1"/>
    <col min="9218" max="9218" width="23.5546875" style="55" customWidth="1"/>
    <col min="9219" max="9219" width="14.6640625" style="55" customWidth="1"/>
    <col min="9220" max="9220" width="23.5546875" style="55" customWidth="1"/>
    <col min="9221" max="9221" width="22" style="55" customWidth="1"/>
    <col min="9222" max="9222" width="27.5546875" style="55" customWidth="1"/>
    <col min="9223" max="9223" width="22" style="55" customWidth="1"/>
    <col min="9224" max="9224" width="27.5546875" style="55" customWidth="1"/>
    <col min="9225" max="9225" width="22.88671875" style="55" customWidth="1"/>
    <col min="9226" max="9471" width="9.109375" style="55"/>
    <col min="9472" max="9472" width="48.33203125" style="55" customWidth="1"/>
    <col min="9473" max="9473" width="29.44140625" style="55" customWidth="1"/>
    <col min="9474" max="9474" width="23.5546875" style="55" customWidth="1"/>
    <col min="9475" max="9475" width="14.6640625" style="55" customWidth="1"/>
    <col min="9476" max="9476" width="23.5546875" style="55" customWidth="1"/>
    <col min="9477" max="9477" width="22" style="55" customWidth="1"/>
    <col min="9478" max="9478" width="27.5546875" style="55" customWidth="1"/>
    <col min="9479" max="9479" width="22" style="55" customWidth="1"/>
    <col min="9480" max="9480" width="27.5546875" style="55" customWidth="1"/>
    <col min="9481" max="9481" width="22.88671875" style="55" customWidth="1"/>
    <col min="9482" max="9727" width="9.109375" style="55"/>
    <col min="9728" max="9728" width="48.33203125" style="55" customWidth="1"/>
    <col min="9729" max="9729" width="29.44140625" style="55" customWidth="1"/>
    <col min="9730" max="9730" width="23.5546875" style="55" customWidth="1"/>
    <col min="9731" max="9731" width="14.6640625" style="55" customWidth="1"/>
    <col min="9732" max="9732" width="23.5546875" style="55" customWidth="1"/>
    <col min="9733" max="9733" width="22" style="55" customWidth="1"/>
    <col min="9734" max="9734" width="27.5546875" style="55" customWidth="1"/>
    <col min="9735" max="9735" width="22" style="55" customWidth="1"/>
    <col min="9736" max="9736" width="27.5546875" style="55" customWidth="1"/>
    <col min="9737" max="9737" width="22.88671875" style="55" customWidth="1"/>
    <col min="9738" max="9983" width="9.109375" style="55"/>
    <col min="9984" max="9984" width="48.33203125" style="55" customWidth="1"/>
    <col min="9985" max="9985" width="29.44140625" style="55" customWidth="1"/>
    <col min="9986" max="9986" width="23.5546875" style="55" customWidth="1"/>
    <col min="9987" max="9987" width="14.6640625" style="55" customWidth="1"/>
    <col min="9988" max="9988" width="23.5546875" style="55" customWidth="1"/>
    <col min="9989" max="9989" width="22" style="55" customWidth="1"/>
    <col min="9990" max="9990" width="27.5546875" style="55" customWidth="1"/>
    <col min="9991" max="9991" width="22" style="55" customWidth="1"/>
    <col min="9992" max="9992" width="27.5546875" style="55" customWidth="1"/>
    <col min="9993" max="9993" width="22.88671875" style="55" customWidth="1"/>
    <col min="9994" max="10239" width="9.109375" style="55"/>
    <col min="10240" max="10240" width="48.33203125" style="55" customWidth="1"/>
    <col min="10241" max="10241" width="29.44140625" style="55" customWidth="1"/>
    <col min="10242" max="10242" width="23.5546875" style="55" customWidth="1"/>
    <col min="10243" max="10243" width="14.6640625" style="55" customWidth="1"/>
    <col min="10244" max="10244" width="23.5546875" style="55" customWidth="1"/>
    <col min="10245" max="10245" width="22" style="55" customWidth="1"/>
    <col min="10246" max="10246" width="27.5546875" style="55" customWidth="1"/>
    <col min="10247" max="10247" width="22" style="55" customWidth="1"/>
    <col min="10248" max="10248" width="27.5546875" style="55" customWidth="1"/>
    <col min="10249" max="10249" width="22.88671875" style="55" customWidth="1"/>
    <col min="10250" max="10495" width="9.109375" style="55"/>
    <col min="10496" max="10496" width="48.33203125" style="55" customWidth="1"/>
    <col min="10497" max="10497" width="29.44140625" style="55" customWidth="1"/>
    <col min="10498" max="10498" width="23.5546875" style="55" customWidth="1"/>
    <col min="10499" max="10499" width="14.6640625" style="55" customWidth="1"/>
    <col min="10500" max="10500" width="23.5546875" style="55" customWidth="1"/>
    <col min="10501" max="10501" width="22" style="55" customWidth="1"/>
    <col min="10502" max="10502" width="27.5546875" style="55" customWidth="1"/>
    <col min="10503" max="10503" width="22" style="55" customWidth="1"/>
    <col min="10504" max="10504" width="27.5546875" style="55" customWidth="1"/>
    <col min="10505" max="10505" width="22.88671875" style="55" customWidth="1"/>
    <col min="10506" max="10751" width="9.109375" style="55"/>
    <col min="10752" max="10752" width="48.33203125" style="55" customWidth="1"/>
    <col min="10753" max="10753" width="29.44140625" style="55" customWidth="1"/>
    <col min="10754" max="10754" width="23.5546875" style="55" customWidth="1"/>
    <col min="10755" max="10755" width="14.6640625" style="55" customWidth="1"/>
    <col min="10756" max="10756" width="23.5546875" style="55" customWidth="1"/>
    <col min="10757" max="10757" width="22" style="55" customWidth="1"/>
    <col min="10758" max="10758" width="27.5546875" style="55" customWidth="1"/>
    <col min="10759" max="10759" width="22" style="55" customWidth="1"/>
    <col min="10760" max="10760" width="27.5546875" style="55" customWidth="1"/>
    <col min="10761" max="10761" width="22.88671875" style="55" customWidth="1"/>
    <col min="10762" max="11007" width="9.109375" style="55"/>
    <col min="11008" max="11008" width="48.33203125" style="55" customWidth="1"/>
    <col min="11009" max="11009" width="29.44140625" style="55" customWidth="1"/>
    <col min="11010" max="11010" width="23.5546875" style="55" customWidth="1"/>
    <col min="11011" max="11011" width="14.6640625" style="55" customWidth="1"/>
    <col min="11012" max="11012" width="23.5546875" style="55" customWidth="1"/>
    <col min="11013" max="11013" width="22" style="55" customWidth="1"/>
    <col min="11014" max="11014" width="27.5546875" style="55" customWidth="1"/>
    <col min="11015" max="11015" width="22" style="55" customWidth="1"/>
    <col min="11016" max="11016" width="27.5546875" style="55" customWidth="1"/>
    <col min="11017" max="11017" width="22.88671875" style="55" customWidth="1"/>
    <col min="11018" max="11263" width="9.109375" style="55"/>
    <col min="11264" max="11264" width="48.33203125" style="55" customWidth="1"/>
    <col min="11265" max="11265" width="29.44140625" style="55" customWidth="1"/>
    <col min="11266" max="11266" width="23.5546875" style="55" customWidth="1"/>
    <col min="11267" max="11267" width="14.6640625" style="55" customWidth="1"/>
    <col min="11268" max="11268" width="23.5546875" style="55" customWidth="1"/>
    <col min="11269" max="11269" width="22" style="55" customWidth="1"/>
    <col min="11270" max="11270" width="27.5546875" style="55" customWidth="1"/>
    <col min="11271" max="11271" width="22" style="55" customWidth="1"/>
    <col min="11272" max="11272" width="27.5546875" style="55" customWidth="1"/>
    <col min="11273" max="11273" width="22.88671875" style="55" customWidth="1"/>
    <col min="11274" max="11519" width="9.109375" style="55"/>
    <col min="11520" max="11520" width="48.33203125" style="55" customWidth="1"/>
    <col min="11521" max="11521" width="29.44140625" style="55" customWidth="1"/>
    <col min="11522" max="11522" width="23.5546875" style="55" customWidth="1"/>
    <col min="11523" max="11523" width="14.6640625" style="55" customWidth="1"/>
    <col min="11524" max="11524" width="23.5546875" style="55" customWidth="1"/>
    <col min="11525" max="11525" width="22" style="55" customWidth="1"/>
    <col min="11526" max="11526" width="27.5546875" style="55" customWidth="1"/>
    <col min="11527" max="11527" width="22" style="55" customWidth="1"/>
    <col min="11528" max="11528" width="27.5546875" style="55" customWidth="1"/>
    <col min="11529" max="11529" width="22.88671875" style="55" customWidth="1"/>
    <col min="11530" max="11775" width="9.109375" style="55"/>
    <col min="11776" max="11776" width="48.33203125" style="55" customWidth="1"/>
    <col min="11777" max="11777" width="29.44140625" style="55" customWidth="1"/>
    <col min="11778" max="11778" width="23.5546875" style="55" customWidth="1"/>
    <col min="11779" max="11779" width="14.6640625" style="55" customWidth="1"/>
    <col min="11780" max="11780" width="23.5546875" style="55" customWidth="1"/>
    <col min="11781" max="11781" width="22" style="55" customWidth="1"/>
    <col min="11782" max="11782" width="27.5546875" style="55" customWidth="1"/>
    <col min="11783" max="11783" width="22" style="55" customWidth="1"/>
    <col min="11784" max="11784" width="27.5546875" style="55" customWidth="1"/>
    <col min="11785" max="11785" width="22.88671875" style="55" customWidth="1"/>
    <col min="11786" max="12031" width="9.109375" style="55"/>
    <col min="12032" max="12032" width="48.33203125" style="55" customWidth="1"/>
    <col min="12033" max="12033" width="29.44140625" style="55" customWidth="1"/>
    <col min="12034" max="12034" width="23.5546875" style="55" customWidth="1"/>
    <col min="12035" max="12035" width="14.6640625" style="55" customWidth="1"/>
    <col min="12036" max="12036" width="23.5546875" style="55" customWidth="1"/>
    <col min="12037" max="12037" width="22" style="55" customWidth="1"/>
    <col min="12038" max="12038" width="27.5546875" style="55" customWidth="1"/>
    <col min="12039" max="12039" width="22" style="55" customWidth="1"/>
    <col min="12040" max="12040" width="27.5546875" style="55" customWidth="1"/>
    <col min="12041" max="12041" width="22.88671875" style="55" customWidth="1"/>
    <col min="12042" max="12287" width="9.109375" style="55"/>
    <col min="12288" max="12288" width="48.33203125" style="55" customWidth="1"/>
    <col min="12289" max="12289" width="29.44140625" style="55" customWidth="1"/>
    <col min="12290" max="12290" width="23.5546875" style="55" customWidth="1"/>
    <col min="12291" max="12291" width="14.6640625" style="55" customWidth="1"/>
    <col min="12292" max="12292" width="23.5546875" style="55" customWidth="1"/>
    <col min="12293" max="12293" width="22" style="55" customWidth="1"/>
    <col min="12294" max="12294" width="27.5546875" style="55" customWidth="1"/>
    <col min="12295" max="12295" width="22" style="55" customWidth="1"/>
    <col min="12296" max="12296" width="27.5546875" style="55" customWidth="1"/>
    <col min="12297" max="12297" width="22.88671875" style="55" customWidth="1"/>
    <col min="12298" max="12543" width="9.109375" style="55"/>
    <col min="12544" max="12544" width="48.33203125" style="55" customWidth="1"/>
    <col min="12545" max="12545" width="29.44140625" style="55" customWidth="1"/>
    <col min="12546" max="12546" width="23.5546875" style="55" customWidth="1"/>
    <col min="12547" max="12547" width="14.6640625" style="55" customWidth="1"/>
    <col min="12548" max="12548" width="23.5546875" style="55" customWidth="1"/>
    <col min="12549" max="12549" width="22" style="55" customWidth="1"/>
    <col min="12550" max="12550" width="27.5546875" style="55" customWidth="1"/>
    <col min="12551" max="12551" width="22" style="55" customWidth="1"/>
    <col min="12552" max="12552" width="27.5546875" style="55" customWidth="1"/>
    <col min="12553" max="12553" width="22.88671875" style="55" customWidth="1"/>
    <col min="12554" max="12799" width="9.109375" style="55"/>
    <col min="12800" max="12800" width="48.33203125" style="55" customWidth="1"/>
    <col min="12801" max="12801" width="29.44140625" style="55" customWidth="1"/>
    <col min="12802" max="12802" width="23.5546875" style="55" customWidth="1"/>
    <col min="12803" max="12803" width="14.6640625" style="55" customWidth="1"/>
    <col min="12804" max="12804" width="23.5546875" style="55" customWidth="1"/>
    <col min="12805" max="12805" width="22" style="55" customWidth="1"/>
    <col min="12806" max="12806" width="27.5546875" style="55" customWidth="1"/>
    <col min="12807" max="12807" width="22" style="55" customWidth="1"/>
    <col min="12808" max="12808" width="27.5546875" style="55" customWidth="1"/>
    <col min="12809" max="12809" width="22.88671875" style="55" customWidth="1"/>
    <col min="12810" max="13055" width="9.109375" style="55"/>
    <col min="13056" max="13056" width="48.33203125" style="55" customWidth="1"/>
    <col min="13057" max="13057" width="29.44140625" style="55" customWidth="1"/>
    <col min="13058" max="13058" width="23.5546875" style="55" customWidth="1"/>
    <col min="13059" max="13059" width="14.6640625" style="55" customWidth="1"/>
    <col min="13060" max="13060" width="23.5546875" style="55" customWidth="1"/>
    <col min="13061" max="13061" width="22" style="55" customWidth="1"/>
    <col min="13062" max="13062" width="27.5546875" style="55" customWidth="1"/>
    <col min="13063" max="13063" width="22" style="55" customWidth="1"/>
    <col min="13064" max="13064" width="27.5546875" style="55" customWidth="1"/>
    <col min="13065" max="13065" width="22.88671875" style="55" customWidth="1"/>
    <col min="13066" max="13311" width="9.109375" style="55"/>
    <col min="13312" max="13312" width="48.33203125" style="55" customWidth="1"/>
    <col min="13313" max="13313" width="29.44140625" style="55" customWidth="1"/>
    <col min="13314" max="13314" width="23.5546875" style="55" customWidth="1"/>
    <col min="13315" max="13315" width="14.6640625" style="55" customWidth="1"/>
    <col min="13316" max="13316" width="23.5546875" style="55" customWidth="1"/>
    <col min="13317" max="13317" width="22" style="55" customWidth="1"/>
    <col min="13318" max="13318" width="27.5546875" style="55" customWidth="1"/>
    <col min="13319" max="13319" width="22" style="55" customWidth="1"/>
    <col min="13320" max="13320" width="27.5546875" style="55" customWidth="1"/>
    <col min="13321" max="13321" width="22.88671875" style="55" customWidth="1"/>
    <col min="13322" max="13567" width="9.109375" style="55"/>
    <col min="13568" max="13568" width="48.33203125" style="55" customWidth="1"/>
    <col min="13569" max="13569" width="29.44140625" style="55" customWidth="1"/>
    <col min="13570" max="13570" width="23.5546875" style="55" customWidth="1"/>
    <col min="13571" max="13571" width="14.6640625" style="55" customWidth="1"/>
    <col min="13572" max="13572" width="23.5546875" style="55" customWidth="1"/>
    <col min="13573" max="13573" width="22" style="55" customWidth="1"/>
    <col min="13574" max="13574" width="27.5546875" style="55" customWidth="1"/>
    <col min="13575" max="13575" width="22" style="55" customWidth="1"/>
    <col min="13576" max="13576" width="27.5546875" style="55" customWidth="1"/>
    <col min="13577" max="13577" width="22.88671875" style="55" customWidth="1"/>
    <col min="13578" max="13823" width="9.109375" style="55"/>
    <col min="13824" max="13824" width="48.33203125" style="55" customWidth="1"/>
    <col min="13825" max="13825" width="29.44140625" style="55" customWidth="1"/>
    <col min="13826" max="13826" width="23.5546875" style="55" customWidth="1"/>
    <col min="13827" max="13827" width="14.6640625" style="55" customWidth="1"/>
    <col min="13828" max="13828" width="23.5546875" style="55" customWidth="1"/>
    <col min="13829" max="13829" width="22" style="55" customWidth="1"/>
    <col min="13830" max="13830" width="27.5546875" style="55" customWidth="1"/>
    <col min="13831" max="13831" width="22" style="55" customWidth="1"/>
    <col min="13832" max="13832" width="27.5546875" style="55" customWidth="1"/>
    <col min="13833" max="13833" width="22.88671875" style="55" customWidth="1"/>
    <col min="13834" max="14079" width="9.109375" style="55"/>
    <col min="14080" max="14080" width="48.33203125" style="55" customWidth="1"/>
    <col min="14081" max="14081" width="29.44140625" style="55" customWidth="1"/>
    <col min="14082" max="14082" width="23.5546875" style="55" customWidth="1"/>
    <col min="14083" max="14083" width="14.6640625" style="55" customWidth="1"/>
    <col min="14084" max="14084" width="23.5546875" style="55" customWidth="1"/>
    <col min="14085" max="14085" width="22" style="55" customWidth="1"/>
    <col min="14086" max="14086" width="27.5546875" style="55" customWidth="1"/>
    <col min="14087" max="14087" width="22" style="55" customWidth="1"/>
    <col min="14088" max="14088" width="27.5546875" style="55" customWidth="1"/>
    <col min="14089" max="14089" width="22.88671875" style="55" customWidth="1"/>
    <col min="14090" max="14335" width="9.109375" style="55"/>
    <col min="14336" max="14336" width="48.33203125" style="55" customWidth="1"/>
    <col min="14337" max="14337" width="29.44140625" style="55" customWidth="1"/>
    <col min="14338" max="14338" width="23.5546875" style="55" customWidth="1"/>
    <col min="14339" max="14339" width="14.6640625" style="55" customWidth="1"/>
    <col min="14340" max="14340" width="23.5546875" style="55" customWidth="1"/>
    <col min="14341" max="14341" width="22" style="55" customWidth="1"/>
    <col min="14342" max="14342" width="27.5546875" style="55" customWidth="1"/>
    <col min="14343" max="14343" width="22" style="55" customWidth="1"/>
    <col min="14344" max="14344" width="27.5546875" style="55" customWidth="1"/>
    <col min="14345" max="14345" width="22.88671875" style="55" customWidth="1"/>
    <col min="14346" max="14591" width="9.109375" style="55"/>
    <col min="14592" max="14592" width="48.33203125" style="55" customWidth="1"/>
    <col min="14593" max="14593" width="29.44140625" style="55" customWidth="1"/>
    <col min="14594" max="14594" width="23.5546875" style="55" customWidth="1"/>
    <col min="14595" max="14595" width="14.6640625" style="55" customWidth="1"/>
    <col min="14596" max="14596" width="23.5546875" style="55" customWidth="1"/>
    <col min="14597" max="14597" width="22" style="55" customWidth="1"/>
    <col min="14598" max="14598" width="27.5546875" style="55" customWidth="1"/>
    <col min="14599" max="14599" width="22" style="55" customWidth="1"/>
    <col min="14600" max="14600" width="27.5546875" style="55" customWidth="1"/>
    <col min="14601" max="14601" width="22.88671875" style="55" customWidth="1"/>
    <col min="14602" max="14847" width="9.109375" style="55"/>
    <col min="14848" max="14848" width="48.33203125" style="55" customWidth="1"/>
    <col min="14849" max="14849" width="29.44140625" style="55" customWidth="1"/>
    <col min="14850" max="14850" width="23.5546875" style="55" customWidth="1"/>
    <col min="14851" max="14851" width="14.6640625" style="55" customWidth="1"/>
    <col min="14852" max="14852" width="23.5546875" style="55" customWidth="1"/>
    <col min="14853" max="14853" width="22" style="55" customWidth="1"/>
    <col min="14854" max="14854" width="27.5546875" style="55" customWidth="1"/>
    <col min="14855" max="14855" width="22" style="55" customWidth="1"/>
    <col min="14856" max="14856" width="27.5546875" style="55" customWidth="1"/>
    <col min="14857" max="14857" width="22.88671875" style="55" customWidth="1"/>
    <col min="14858" max="15103" width="9.109375" style="55"/>
    <col min="15104" max="15104" width="48.33203125" style="55" customWidth="1"/>
    <col min="15105" max="15105" width="29.44140625" style="55" customWidth="1"/>
    <col min="15106" max="15106" width="23.5546875" style="55" customWidth="1"/>
    <col min="15107" max="15107" width="14.6640625" style="55" customWidth="1"/>
    <col min="15108" max="15108" width="23.5546875" style="55" customWidth="1"/>
    <col min="15109" max="15109" width="22" style="55" customWidth="1"/>
    <col min="15110" max="15110" width="27.5546875" style="55" customWidth="1"/>
    <col min="15111" max="15111" width="22" style="55" customWidth="1"/>
    <col min="15112" max="15112" width="27.5546875" style="55" customWidth="1"/>
    <col min="15113" max="15113" width="22.88671875" style="55" customWidth="1"/>
    <col min="15114" max="15359" width="9.109375" style="55"/>
    <col min="15360" max="15360" width="48.33203125" style="55" customWidth="1"/>
    <col min="15361" max="15361" width="29.44140625" style="55" customWidth="1"/>
    <col min="15362" max="15362" width="23.5546875" style="55" customWidth="1"/>
    <col min="15363" max="15363" width="14.6640625" style="55" customWidth="1"/>
    <col min="15364" max="15364" width="23.5546875" style="55" customWidth="1"/>
    <col min="15365" max="15365" width="22" style="55" customWidth="1"/>
    <col min="15366" max="15366" width="27.5546875" style="55" customWidth="1"/>
    <col min="15367" max="15367" width="22" style="55" customWidth="1"/>
    <col min="15368" max="15368" width="27.5546875" style="55" customWidth="1"/>
    <col min="15369" max="15369" width="22.88671875" style="55" customWidth="1"/>
    <col min="15370" max="15615" width="9.109375" style="55"/>
    <col min="15616" max="15616" width="48.33203125" style="55" customWidth="1"/>
    <col min="15617" max="15617" width="29.44140625" style="55" customWidth="1"/>
    <col min="15618" max="15618" width="23.5546875" style="55" customWidth="1"/>
    <col min="15619" max="15619" width="14.6640625" style="55" customWidth="1"/>
    <col min="15620" max="15620" width="23.5546875" style="55" customWidth="1"/>
    <col min="15621" max="15621" width="22" style="55" customWidth="1"/>
    <col min="15622" max="15622" width="27.5546875" style="55" customWidth="1"/>
    <col min="15623" max="15623" width="22" style="55" customWidth="1"/>
    <col min="15624" max="15624" width="27.5546875" style="55" customWidth="1"/>
    <col min="15625" max="15625" width="22.88671875" style="55" customWidth="1"/>
    <col min="15626" max="15871" width="9.109375" style="55"/>
    <col min="15872" max="15872" width="48.33203125" style="55" customWidth="1"/>
    <col min="15873" max="15873" width="29.44140625" style="55" customWidth="1"/>
    <col min="15874" max="15874" width="23.5546875" style="55" customWidth="1"/>
    <col min="15875" max="15875" width="14.6640625" style="55" customWidth="1"/>
    <col min="15876" max="15876" width="23.5546875" style="55" customWidth="1"/>
    <col min="15877" max="15877" width="22" style="55" customWidth="1"/>
    <col min="15878" max="15878" width="27.5546875" style="55" customWidth="1"/>
    <col min="15879" max="15879" width="22" style="55" customWidth="1"/>
    <col min="15880" max="15880" width="27.5546875" style="55" customWidth="1"/>
    <col min="15881" max="15881" width="22.88671875" style="55" customWidth="1"/>
    <col min="15882" max="16127" width="9.109375" style="55"/>
    <col min="16128" max="16128" width="48.33203125" style="55" customWidth="1"/>
    <col min="16129" max="16129" width="29.44140625" style="55" customWidth="1"/>
    <col min="16130" max="16130" width="23.5546875" style="55" customWidth="1"/>
    <col min="16131" max="16131" width="14.6640625" style="55" customWidth="1"/>
    <col min="16132" max="16132" width="23.5546875" style="55" customWidth="1"/>
    <col min="16133" max="16133" width="22" style="55" customWidth="1"/>
    <col min="16134" max="16134" width="27.5546875" style="55" customWidth="1"/>
    <col min="16135" max="16135" width="22" style="55" customWidth="1"/>
    <col min="16136" max="16136" width="27.5546875" style="55" customWidth="1"/>
    <col min="16137" max="16137" width="22.88671875" style="55" customWidth="1"/>
    <col min="16138" max="16384" width="9.109375" style="55"/>
  </cols>
  <sheetData>
    <row r="1" spans="1:11" s="51" customFormat="1" ht="13.2" thickBot="1" x14ac:dyDescent="0.25">
      <c r="A1" s="45" t="s">
        <v>33</v>
      </c>
      <c r="B1" s="93" t="s">
        <v>130</v>
      </c>
      <c r="C1" s="93" t="s">
        <v>132</v>
      </c>
      <c r="D1" s="45" t="s">
        <v>34</v>
      </c>
      <c r="E1" s="88" t="s">
        <v>35</v>
      </c>
      <c r="F1" s="45" t="s">
        <v>121</v>
      </c>
      <c r="G1" s="92" t="s">
        <v>36</v>
      </c>
      <c r="H1" s="45" t="s">
        <v>37</v>
      </c>
      <c r="I1" s="92" t="s">
        <v>38</v>
      </c>
      <c r="J1" s="45" t="s">
        <v>122</v>
      </c>
      <c r="K1" s="92" t="s">
        <v>123</v>
      </c>
    </row>
    <row r="2" spans="1:11" s="54" customFormat="1" ht="18" x14ac:dyDescent="0.35">
      <c r="A2" s="56" t="s">
        <v>65</v>
      </c>
      <c r="B2" s="57"/>
      <c r="C2" s="57"/>
      <c r="D2" s="83"/>
      <c r="E2" s="89"/>
      <c r="F2" s="84"/>
      <c r="G2" s="89"/>
      <c r="H2" s="83"/>
      <c r="I2" s="89"/>
      <c r="J2" s="83"/>
      <c r="K2" s="89"/>
    </row>
    <row r="3" spans="1:11" s="60" customFormat="1" ht="31.2" x14ac:dyDescent="0.3">
      <c r="A3" s="58" t="s">
        <v>66</v>
      </c>
      <c r="B3" s="59">
        <f>B4</f>
        <v>7059190.6600000001</v>
      </c>
      <c r="C3" s="59">
        <f>B3/7.5345</f>
        <v>936915.60952949757</v>
      </c>
      <c r="D3" s="85">
        <f>D4</f>
        <v>994875</v>
      </c>
      <c r="E3" s="90">
        <f>D3/C3*100</f>
        <v>106.18619114475088</v>
      </c>
      <c r="F3" s="86">
        <f>F4</f>
        <v>1222350</v>
      </c>
      <c r="G3" s="90">
        <f>F3/D3*100</f>
        <v>122.86468149264984</v>
      </c>
      <c r="H3" s="85">
        <f>H4</f>
        <v>1222350</v>
      </c>
      <c r="I3" s="90">
        <f>H3/F3*100</f>
        <v>100</v>
      </c>
      <c r="J3" s="85">
        <f>J4</f>
        <v>1222350</v>
      </c>
      <c r="K3" s="90">
        <f>J3/H3*100</f>
        <v>100</v>
      </c>
    </row>
    <row r="4" spans="1:11" s="199" customFormat="1" ht="27" x14ac:dyDescent="0.3">
      <c r="A4" s="196" t="s">
        <v>114</v>
      </c>
      <c r="B4" s="197">
        <f>B5</f>
        <v>7059190.6600000001</v>
      </c>
      <c r="C4" s="198">
        <f t="shared" ref="C4:C11" si="0">B4/7.5345</f>
        <v>936915.60952949757</v>
      </c>
      <c r="D4" s="197">
        <f>D5</f>
        <v>994875</v>
      </c>
      <c r="E4" s="166">
        <f t="shared" ref="E4:E11" si="1">D4/C4*100</f>
        <v>106.18619114475088</v>
      </c>
      <c r="F4" s="167">
        <f>F5</f>
        <v>1222350</v>
      </c>
      <c r="G4" s="166">
        <f t="shared" ref="G4:G11" si="2">F4/D4*100</f>
        <v>122.86468149264984</v>
      </c>
      <c r="H4" s="197">
        <f>H5</f>
        <v>1222350</v>
      </c>
      <c r="I4" s="166">
        <f t="shared" ref="I4:I10" si="3">H4/F4*100</f>
        <v>100</v>
      </c>
      <c r="J4" s="197">
        <f>J5</f>
        <v>1222350</v>
      </c>
      <c r="K4" s="166">
        <f t="shared" ref="K4:K10" si="4">J4/H4*100</f>
        <v>100</v>
      </c>
    </row>
    <row r="5" spans="1:11" s="54" customFormat="1" ht="15.6" x14ac:dyDescent="0.3">
      <c r="A5" s="61" t="s">
        <v>67</v>
      </c>
      <c r="B5" s="62">
        <f>B6+B8+B10</f>
        <v>7059190.6600000001</v>
      </c>
      <c r="C5" s="195">
        <f t="shared" si="0"/>
        <v>936915.60952949757</v>
      </c>
      <c r="D5" s="62">
        <f>D6+D8+D10</f>
        <v>994875</v>
      </c>
      <c r="E5" s="164">
        <f t="shared" si="1"/>
        <v>106.18619114475088</v>
      </c>
      <c r="F5" s="165">
        <f>F6+F8+F10</f>
        <v>1222350</v>
      </c>
      <c r="G5" s="164">
        <f t="shared" si="2"/>
        <v>122.86468149264984</v>
      </c>
      <c r="H5" s="62">
        <f>H6+H8+H10</f>
        <v>1222350</v>
      </c>
      <c r="I5" s="164">
        <f t="shared" si="3"/>
        <v>100</v>
      </c>
      <c r="J5" s="62">
        <f>J6+J8+J10</f>
        <v>1222350</v>
      </c>
      <c r="K5" s="164">
        <f t="shared" si="4"/>
        <v>100</v>
      </c>
    </row>
    <row r="6" spans="1:11" s="54" customFormat="1" ht="15.6" x14ac:dyDescent="0.3">
      <c r="A6" s="48" t="s">
        <v>68</v>
      </c>
      <c r="B6" s="49">
        <v>333500</v>
      </c>
      <c r="C6" s="195">
        <f t="shared" si="0"/>
        <v>44263.056606277787</v>
      </c>
      <c r="D6" s="49">
        <v>26545</v>
      </c>
      <c r="E6" s="164">
        <f t="shared" si="1"/>
        <v>59.971005247376318</v>
      </c>
      <c r="F6" s="165">
        <v>31700</v>
      </c>
      <c r="G6" s="164">
        <f t="shared" si="2"/>
        <v>119.41985307967602</v>
      </c>
      <c r="H6" s="49">
        <v>31700</v>
      </c>
      <c r="I6" s="164">
        <f t="shared" si="3"/>
        <v>100</v>
      </c>
      <c r="J6" s="49">
        <v>31700</v>
      </c>
      <c r="K6" s="164">
        <f t="shared" si="4"/>
        <v>100</v>
      </c>
    </row>
    <row r="7" spans="1:11" s="54" customFormat="1" ht="15.6" x14ac:dyDescent="0.3">
      <c r="A7" s="48" t="s">
        <v>69</v>
      </c>
      <c r="B7" s="49">
        <v>333500</v>
      </c>
      <c r="C7" s="195">
        <f t="shared" si="0"/>
        <v>44263.056606277787</v>
      </c>
      <c r="D7" s="49">
        <v>26545</v>
      </c>
      <c r="E7" s="164">
        <f t="shared" si="1"/>
        <v>59.971005247376318</v>
      </c>
      <c r="F7" s="165">
        <v>31700</v>
      </c>
      <c r="G7" s="164">
        <f t="shared" si="2"/>
        <v>119.41985307967602</v>
      </c>
      <c r="H7" s="49">
        <v>31700</v>
      </c>
      <c r="I7" s="164">
        <f t="shared" si="3"/>
        <v>100</v>
      </c>
      <c r="J7" s="49">
        <v>31700</v>
      </c>
      <c r="K7" s="164">
        <f t="shared" si="4"/>
        <v>100</v>
      </c>
    </row>
    <row r="8" spans="1:11" s="54" customFormat="1" ht="15.6" x14ac:dyDescent="0.3">
      <c r="A8" s="82" t="s">
        <v>118</v>
      </c>
      <c r="B8" s="49">
        <v>5623284.8099999996</v>
      </c>
      <c r="C8" s="195">
        <f t="shared" si="0"/>
        <v>746338.15249850682</v>
      </c>
      <c r="D8" s="49">
        <v>812950</v>
      </c>
      <c r="E8" s="164">
        <f t="shared" si="1"/>
        <v>108.92515641582807</v>
      </c>
      <c r="F8" s="165">
        <v>939600</v>
      </c>
      <c r="G8" s="164">
        <f t="shared" si="2"/>
        <v>115.57906390306907</v>
      </c>
      <c r="H8" s="49">
        <v>939600</v>
      </c>
      <c r="I8" s="164">
        <f t="shared" si="3"/>
        <v>100</v>
      </c>
      <c r="J8" s="49">
        <v>939600</v>
      </c>
      <c r="K8" s="164">
        <f t="shared" si="4"/>
        <v>100</v>
      </c>
    </row>
    <row r="9" spans="1:11" s="54" customFormat="1" ht="15.6" x14ac:dyDescent="0.3">
      <c r="A9" s="48" t="s">
        <v>119</v>
      </c>
      <c r="B9" s="49">
        <v>5623284.8099999996</v>
      </c>
      <c r="C9" s="195">
        <f t="shared" si="0"/>
        <v>746338.15249850682</v>
      </c>
      <c r="D9" s="49">
        <v>812950</v>
      </c>
      <c r="E9" s="164">
        <f t="shared" si="1"/>
        <v>108.92515641582807</v>
      </c>
      <c r="F9" s="165">
        <v>939600</v>
      </c>
      <c r="G9" s="164">
        <f t="shared" si="2"/>
        <v>115.57906390306907</v>
      </c>
      <c r="H9" s="49">
        <v>939600</v>
      </c>
      <c r="I9" s="164">
        <f t="shared" si="3"/>
        <v>100</v>
      </c>
      <c r="J9" s="49">
        <v>939600</v>
      </c>
      <c r="K9" s="164">
        <f t="shared" si="4"/>
        <v>100</v>
      </c>
    </row>
    <row r="10" spans="1:11" s="54" customFormat="1" ht="15.6" x14ac:dyDescent="0.3">
      <c r="A10" s="48" t="s">
        <v>71</v>
      </c>
      <c r="B10" s="49">
        <v>1102405.8500000001</v>
      </c>
      <c r="C10" s="195">
        <f t="shared" si="0"/>
        <v>146314.40042471298</v>
      </c>
      <c r="D10" s="49">
        <v>155380</v>
      </c>
      <c r="E10" s="164">
        <f t="shared" si="1"/>
        <v>106.19597220025638</v>
      </c>
      <c r="F10" s="165">
        <v>251050</v>
      </c>
      <c r="G10" s="164">
        <f t="shared" si="2"/>
        <v>161.57163084052002</v>
      </c>
      <c r="H10" s="49">
        <v>251050</v>
      </c>
      <c r="I10" s="164">
        <f t="shared" si="3"/>
        <v>100</v>
      </c>
      <c r="J10" s="49">
        <v>251050</v>
      </c>
      <c r="K10" s="164">
        <f t="shared" si="4"/>
        <v>100</v>
      </c>
    </row>
    <row r="11" spans="1:11" s="54" customFormat="1" ht="27" x14ac:dyDescent="0.3">
      <c r="A11" s="48" t="s">
        <v>72</v>
      </c>
      <c r="B11" s="49">
        <v>1102405.8500000001</v>
      </c>
      <c r="C11" s="195">
        <f t="shared" si="0"/>
        <v>146314.40042471298</v>
      </c>
      <c r="D11" s="49">
        <v>155380</v>
      </c>
      <c r="E11" s="164">
        <f t="shared" si="1"/>
        <v>106.19597220025638</v>
      </c>
      <c r="F11" s="165">
        <v>251050</v>
      </c>
      <c r="G11" s="164">
        <f t="shared" si="2"/>
        <v>161.57163084052002</v>
      </c>
      <c r="H11" s="49">
        <v>251050</v>
      </c>
      <c r="I11" s="164">
        <f>H11/F11*100</f>
        <v>100</v>
      </c>
      <c r="J11" s="49">
        <v>251050</v>
      </c>
      <c r="K11" s="164">
        <f>J11/H11*100</f>
        <v>100</v>
      </c>
    </row>
  </sheetData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"/>
  <sheetViews>
    <sheetView workbookViewId="0">
      <selection activeCell="A11" sqref="A1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</cols>
  <sheetData>
    <row r="1" spans="1:9" ht="26.4" x14ac:dyDescent="0.3">
      <c r="A1" s="23" t="s">
        <v>14</v>
      </c>
      <c r="B1" s="22" t="s">
        <v>15</v>
      </c>
      <c r="C1" s="22" t="s">
        <v>16</v>
      </c>
      <c r="D1" s="22" t="s">
        <v>32</v>
      </c>
      <c r="E1" s="22" t="s">
        <v>12</v>
      </c>
      <c r="F1" s="23" t="s">
        <v>13</v>
      </c>
      <c r="G1" s="23" t="s">
        <v>28</v>
      </c>
      <c r="H1" s="23" t="s">
        <v>29</v>
      </c>
      <c r="I1" s="23" t="s">
        <v>30</v>
      </c>
    </row>
    <row r="2" spans="1:9" ht="26.4" x14ac:dyDescent="0.3">
      <c r="A2" s="13">
        <v>8</v>
      </c>
      <c r="B2" s="13"/>
      <c r="C2" s="13"/>
      <c r="D2" s="13" t="s">
        <v>18</v>
      </c>
      <c r="E2" s="10">
        <v>0</v>
      </c>
      <c r="F2" s="11">
        <v>0</v>
      </c>
      <c r="G2" s="11">
        <v>0</v>
      </c>
      <c r="H2" s="11">
        <v>0</v>
      </c>
      <c r="I2" s="11">
        <v>0</v>
      </c>
    </row>
    <row r="3" spans="1:9" x14ac:dyDescent="0.3">
      <c r="A3" s="13"/>
      <c r="B3" s="17">
        <v>84</v>
      </c>
      <c r="C3" s="17"/>
      <c r="D3" s="17" t="s">
        <v>21</v>
      </c>
      <c r="E3" s="10">
        <v>0</v>
      </c>
      <c r="F3" s="11">
        <v>0</v>
      </c>
      <c r="G3" s="11">
        <v>0</v>
      </c>
      <c r="H3" s="11">
        <v>0</v>
      </c>
      <c r="I3" s="11">
        <v>0</v>
      </c>
    </row>
    <row r="4" spans="1:9" ht="26.4" x14ac:dyDescent="0.3">
      <c r="A4" s="14"/>
      <c r="B4" s="14"/>
      <c r="C4" s="15">
        <v>81</v>
      </c>
      <c r="D4" s="18" t="s">
        <v>22</v>
      </c>
      <c r="E4" s="10">
        <v>0</v>
      </c>
      <c r="F4" s="11">
        <v>0</v>
      </c>
      <c r="G4" s="11">
        <v>0</v>
      </c>
      <c r="H4" s="11">
        <v>0</v>
      </c>
      <c r="I4" s="11">
        <v>0</v>
      </c>
    </row>
    <row r="5" spans="1:9" ht="26.4" x14ac:dyDescent="0.3">
      <c r="A5" s="16">
        <v>5</v>
      </c>
      <c r="B5" s="16"/>
      <c r="C5" s="16"/>
      <c r="D5" s="25" t="s">
        <v>19</v>
      </c>
      <c r="E5" s="10">
        <v>0</v>
      </c>
      <c r="F5" s="11">
        <v>0</v>
      </c>
      <c r="G5" s="11">
        <v>0</v>
      </c>
      <c r="H5" s="11">
        <v>0</v>
      </c>
      <c r="I5" s="11">
        <v>0</v>
      </c>
    </row>
    <row r="6" spans="1:9" ht="26.4" x14ac:dyDescent="0.3">
      <c r="A6" s="17"/>
      <c r="B6" s="17">
        <v>54</v>
      </c>
      <c r="C6" s="17"/>
      <c r="D6" s="26" t="s">
        <v>23</v>
      </c>
      <c r="E6" s="10">
        <v>0</v>
      </c>
      <c r="F6" s="11">
        <v>0</v>
      </c>
      <c r="G6" s="11">
        <v>0</v>
      </c>
      <c r="H6" s="11">
        <v>0</v>
      </c>
      <c r="I6" s="12">
        <v>0</v>
      </c>
    </row>
    <row r="7" spans="1:9" x14ac:dyDescent="0.3">
      <c r="A7" s="17"/>
      <c r="B7" s="17"/>
      <c r="C7" s="15">
        <v>11</v>
      </c>
      <c r="D7" s="15" t="s">
        <v>17</v>
      </c>
      <c r="E7" s="10">
        <v>0</v>
      </c>
      <c r="F7" s="11">
        <v>0</v>
      </c>
      <c r="G7" s="11">
        <v>0</v>
      </c>
      <c r="H7" s="11">
        <v>0</v>
      </c>
      <c r="I7" s="12">
        <v>0</v>
      </c>
    </row>
    <row r="8" spans="1:9" x14ac:dyDescent="0.3">
      <c r="A8" s="17"/>
      <c r="B8" s="17"/>
      <c r="C8" s="15">
        <v>31</v>
      </c>
      <c r="D8" s="15" t="s">
        <v>24</v>
      </c>
      <c r="E8" s="10">
        <v>0</v>
      </c>
      <c r="F8" s="11">
        <v>0</v>
      </c>
      <c r="G8" s="11">
        <v>0</v>
      </c>
      <c r="H8" s="11">
        <v>0</v>
      </c>
      <c r="I8" s="12">
        <v>0</v>
      </c>
    </row>
  </sheetData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8"/>
  <sheetViews>
    <sheetView topLeftCell="A67" zoomScale="84" zoomScaleNormal="84" workbookViewId="0">
      <selection activeCell="A96" sqref="A96"/>
    </sheetView>
  </sheetViews>
  <sheetFormatPr defaultRowHeight="12.6" x14ac:dyDescent="0.2"/>
  <cols>
    <col min="1" max="1" width="48.33203125" style="87" customWidth="1"/>
    <col min="2" max="2" width="29.44140625" style="149" customWidth="1"/>
    <col min="3" max="3" width="29.44140625" style="131" customWidth="1"/>
    <col min="4" max="4" width="23.5546875" style="131" customWidth="1"/>
    <col min="5" max="5" width="22" style="91" customWidth="1"/>
    <col min="6" max="6" width="27.5546875" style="134" customWidth="1"/>
    <col min="7" max="7" width="22" style="151" customWidth="1"/>
    <col min="8" max="8" width="27.5546875" style="150" customWidth="1"/>
    <col min="9" max="9" width="22.88671875" style="151" customWidth="1"/>
    <col min="10" max="10" width="27.5546875" style="150" customWidth="1"/>
    <col min="11" max="11" width="22.88671875" style="151" customWidth="1"/>
    <col min="12" max="255" width="9.109375" style="87"/>
    <col min="256" max="256" width="48.33203125" style="87" customWidth="1"/>
    <col min="257" max="257" width="29.44140625" style="87" customWidth="1"/>
    <col min="258" max="258" width="23.5546875" style="87" customWidth="1"/>
    <col min="259" max="259" width="14.6640625" style="87" customWidth="1"/>
    <col min="260" max="260" width="23.5546875" style="87" customWidth="1"/>
    <col min="261" max="261" width="22" style="87" customWidth="1"/>
    <col min="262" max="262" width="27.5546875" style="87" customWidth="1"/>
    <col min="263" max="263" width="22" style="87" customWidth="1"/>
    <col min="264" max="264" width="27.5546875" style="87" customWidth="1"/>
    <col min="265" max="265" width="22.88671875" style="87" customWidth="1"/>
    <col min="266" max="511" width="9.109375" style="87"/>
    <col min="512" max="512" width="48.33203125" style="87" customWidth="1"/>
    <col min="513" max="513" width="29.44140625" style="87" customWidth="1"/>
    <col min="514" max="514" width="23.5546875" style="87" customWidth="1"/>
    <col min="515" max="515" width="14.6640625" style="87" customWidth="1"/>
    <col min="516" max="516" width="23.5546875" style="87" customWidth="1"/>
    <col min="517" max="517" width="22" style="87" customWidth="1"/>
    <col min="518" max="518" width="27.5546875" style="87" customWidth="1"/>
    <col min="519" max="519" width="22" style="87" customWidth="1"/>
    <col min="520" max="520" width="27.5546875" style="87" customWidth="1"/>
    <col min="521" max="521" width="22.88671875" style="87" customWidth="1"/>
    <col min="522" max="767" width="9.109375" style="87"/>
    <col min="768" max="768" width="48.33203125" style="87" customWidth="1"/>
    <col min="769" max="769" width="29.44140625" style="87" customWidth="1"/>
    <col min="770" max="770" width="23.5546875" style="87" customWidth="1"/>
    <col min="771" max="771" width="14.6640625" style="87" customWidth="1"/>
    <col min="772" max="772" width="23.5546875" style="87" customWidth="1"/>
    <col min="773" max="773" width="22" style="87" customWidth="1"/>
    <col min="774" max="774" width="27.5546875" style="87" customWidth="1"/>
    <col min="775" max="775" width="22" style="87" customWidth="1"/>
    <col min="776" max="776" width="27.5546875" style="87" customWidth="1"/>
    <col min="777" max="777" width="22.88671875" style="87" customWidth="1"/>
    <col min="778" max="1023" width="9.109375" style="87"/>
    <col min="1024" max="1024" width="48.33203125" style="87" customWidth="1"/>
    <col min="1025" max="1025" width="29.44140625" style="87" customWidth="1"/>
    <col min="1026" max="1026" width="23.5546875" style="87" customWidth="1"/>
    <col min="1027" max="1027" width="14.6640625" style="87" customWidth="1"/>
    <col min="1028" max="1028" width="23.5546875" style="87" customWidth="1"/>
    <col min="1029" max="1029" width="22" style="87" customWidth="1"/>
    <col min="1030" max="1030" width="27.5546875" style="87" customWidth="1"/>
    <col min="1031" max="1031" width="22" style="87" customWidth="1"/>
    <col min="1032" max="1032" width="27.5546875" style="87" customWidth="1"/>
    <col min="1033" max="1033" width="22.88671875" style="87" customWidth="1"/>
    <col min="1034" max="1279" width="9.109375" style="87"/>
    <col min="1280" max="1280" width="48.33203125" style="87" customWidth="1"/>
    <col min="1281" max="1281" width="29.44140625" style="87" customWidth="1"/>
    <col min="1282" max="1282" width="23.5546875" style="87" customWidth="1"/>
    <col min="1283" max="1283" width="14.6640625" style="87" customWidth="1"/>
    <col min="1284" max="1284" width="23.5546875" style="87" customWidth="1"/>
    <col min="1285" max="1285" width="22" style="87" customWidth="1"/>
    <col min="1286" max="1286" width="27.5546875" style="87" customWidth="1"/>
    <col min="1287" max="1287" width="22" style="87" customWidth="1"/>
    <col min="1288" max="1288" width="27.5546875" style="87" customWidth="1"/>
    <col min="1289" max="1289" width="22.88671875" style="87" customWidth="1"/>
    <col min="1290" max="1535" width="9.109375" style="87"/>
    <col min="1536" max="1536" width="48.33203125" style="87" customWidth="1"/>
    <col min="1537" max="1537" width="29.44140625" style="87" customWidth="1"/>
    <col min="1538" max="1538" width="23.5546875" style="87" customWidth="1"/>
    <col min="1539" max="1539" width="14.6640625" style="87" customWidth="1"/>
    <col min="1540" max="1540" width="23.5546875" style="87" customWidth="1"/>
    <col min="1541" max="1541" width="22" style="87" customWidth="1"/>
    <col min="1542" max="1542" width="27.5546875" style="87" customWidth="1"/>
    <col min="1543" max="1543" width="22" style="87" customWidth="1"/>
    <col min="1544" max="1544" width="27.5546875" style="87" customWidth="1"/>
    <col min="1545" max="1545" width="22.88671875" style="87" customWidth="1"/>
    <col min="1546" max="1791" width="9.109375" style="87"/>
    <col min="1792" max="1792" width="48.33203125" style="87" customWidth="1"/>
    <col min="1793" max="1793" width="29.44140625" style="87" customWidth="1"/>
    <col min="1794" max="1794" width="23.5546875" style="87" customWidth="1"/>
    <col min="1795" max="1795" width="14.6640625" style="87" customWidth="1"/>
    <col min="1796" max="1796" width="23.5546875" style="87" customWidth="1"/>
    <col min="1797" max="1797" width="22" style="87" customWidth="1"/>
    <col min="1798" max="1798" width="27.5546875" style="87" customWidth="1"/>
    <col min="1799" max="1799" width="22" style="87" customWidth="1"/>
    <col min="1800" max="1800" width="27.5546875" style="87" customWidth="1"/>
    <col min="1801" max="1801" width="22.88671875" style="87" customWidth="1"/>
    <col min="1802" max="2047" width="9.109375" style="87"/>
    <col min="2048" max="2048" width="48.33203125" style="87" customWidth="1"/>
    <col min="2049" max="2049" width="29.44140625" style="87" customWidth="1"/>
    <col min="2050" max="2050" width="23.5546875" style="87" customWidth="1"/>
    <col min="2051" max="2051" width="14.6640625" style="87" customWidth="1"/>
    <col min="2052" max="2052" width="23.5546875" style="87" customWidth="1"/>
    <col min="2053" max="2053" width="22" style="87" customWidth="1"/>
    <col min="2054" max="2054" width="27.5546875" style="87" customWidth="1"/>
    <col min="2055" max="2055" width="22" style="87" customWidth="1"/>
    <col min="2056" max="2056" width="27.5546875" style="87" customWidth="1"/>
    <col min="2057" max="2057" width="22.88671875" style="87" customWidth="1"/>
    <col min="2058" max="2303" width="9.109375" style="87"/>
    <col min="2304" max="2304" width="48.33203125" style="87" customWidth="1"/>
    <col min="2305" max="2305" width="29.44140625" style="87" customWidth="1"/>
    <col min="2306" max="2306" width="23.5546875" style="87" customWidth="1"/>
    <col min="2307" max="2307" width="14.6640625" style="87" customWidth="1"/>
    <col min="2308" max="2308" width="23.5546875" style="87" customWidth="1"/>
    <col min="2309" max="2309" width="22" style="87" customWidth="1"/>
    <col min="2310" max="2310" width="27.5546875" style="87" customWidth="1"/>
    <col min="2311" max="2311" width="22" style="87" customWidth="1"/>
    <col min="2312" max="2312" width="27.5546875" style="87" customWidth="1"/>
    <col min="2313" max="2313" width="22.88671875" style="87" customWidth="1"/>
    <col min="2314" max="2559" width="9.109375" style="87"/>
    <col min="2560" max="2560" width="48.33203125" style="87" customWidth="1"/>
    <col min="2561" max="2561" width="29.44140625" style="87" customWidth="1"/>
    <col min="2562" max="2562" width="23.5546875" style="87" customWidth="1"/>
    <col min="2563" max="2563" width="14.6640625" style="87" customWidth="1"/>
    <col min="2564" max="2564" width="23.5546875" style="87" customWidth="1"/>
    <col min="2565" max="2565" width="22" style="87" customWidth="1"/>
    <col min="2566" max="2566" width="27.5546875" style="87" customWidth="1"/>
    <col min="2567" max="2567" width="22" style="87" customWidth="1"/>
    <col min="2568" max="2568" width="27.5546875" style="87" customWidth="1"/>
    <col min="2569" max="2569" width="22.88671875" style="87" customWidth="1"/>
    <col min="2570" max="2815" width="9.109375" style="87"/>
    <col min="2816" max="2816" width="48.33203125" style="87" customWidth="1"/>
    <col min="2817" max="2817" width="29.44140625" style="87" customWidth="1"/>
    <col min="2818" max="2818" width="23.5546875" style="87" customWidth="1"/>
    <col min="2819" max="2819" width="14.6640625" style="87" customWidth="1"/>
    <col min="2820" max="2820" width="23.5546875" style="87" customWidth="1"/>
    <col min="2821" max="2821" width="22" style="87" customWidth="1"/>
    <col min="2822" max="2822" width="27.5546875" style="87" customWidth="1"/>
    <col min="2823" max="2823" width="22" style="87" customWidth="1"/>
    <col min="2824" max="2824" width="27.5546875" style="87" customWidth="1"/>
    <col min="2825" max="2825" width="22.88671875" style="87" customWidth="1"/>
    <col min="2826" max="3071" width="9.109375" style="87"/>
    <col min="3072" max="3072" width="48.33203125" style="87" customWidth="1"/>
    <col min="3073" max="3073" width="29.44140625" style="87" customWidth="1"/>
    <col min="3074" max="3074" width="23.5546875" style="87" customWidth="1"/>
    <col min="3075" max="3075" width="14.6640625" style="87" customWidth="1"/>
    <col min="3076" max="3076" width="23.5546875" style="87" customWidth="1"/>
    <col min="3077" max="3077" width="22" style="87" customWidth="1"/>
    <col min="3078" max="3078" width="27.5546875" style="87" customWidth="1"/>
    <col min="3079" max="3079" width="22" style="87" customWidth="1"/>
    <col min="3080" max="3080" width="27.5546875" style="87" customWidth="1"/>
    <col min="3081" max="3081" width="22.88671875" style="87" customWidth="1"/>
    <col min="3082" max="3327" width="9.109375" style="87"/>
    <col min="3328" max="3328" width="48.33203125" style="87" customWidth="1"/>
    <col min="3329" max="3329" width="29.44140625" style="87" customWidth="1"/>
    <col min="3330" max="3330" width="23.5546875" style="87" customWidth="1"/>
    <col min="3331" max="3331" width="14.6640625" style="87" customWidth="1"/>
    <col min="3332" max="3332" width="23.5546875" style="87" customWidth="1"/>
    <col min="3333" max="3333" width="22" style="87" customWidth="1"/>
    <col min="3334" max="3334" width="27.5546875" style="87" customWidth="1"/>
    <col min="3335" max="3335" width="22" style="87" customWidth="1"/>
    <col min="3336" max="3336" width="27.5546875" style="87" customWidth="1"/>
    <col min="3337" max="3337" width="22.88671875" style="87" customWidth="1"/>
    <col min="3338" max="3583" width="9.109375" style="87"/>
    <col min="3584" max="3584" width="48.33203125" style="87" customWidth="1"/>
    <col min="3585" max="3585" width="29.44140625" style="87" customWidth="1"/>
    <col min="3586" max="3586" width="23.5546875" style="87" customWidth="1"/>
    <col min="3587" max="3587" width="14.6640625" style="87" customWidth="1"/>
    <col min="3588" max="3588" width="23.5546875" style="87" customWidth="1"/>
    <col min="3589" max="3589" width="22" style="87" customWidth="1"/>
    <col min="3590" max="3590" width="27.5546875" style="87" customWidth="1"/>
    <col min="3591" max="3591" width="22" style="87" customWidth="1"/>
    <col min="3592" max="3592" width="27.5546875" style="87" customWidth="1"/>
    <col min="3593" max="3593" width="22.88671875" style="87" customWidth="1"/>
    <col min="3594" max="3839" width="9.109375" style="87"/>
    <col min="3840" max="3840" width="48.33203125" style="87" customWidth="1"/>
    <col min="3841" max="3841" width="29.44140625" style="87" customWidth="1"/>
    <col min="3842" max="3842" width="23.5546875" style="87" customWidth="1"/>
    <col min="3843" max="3843" width="14.6640625" style="87" customWidth="1"/>
    <col min="3844" max="3844" width="23.5546875" style="87" customWidth="1"/>
    <col min="3845" max="3845" width="22" style="87" customWidth="1"/>
    <col min="3846" max="3846" width="27.5546875" style="87" customWidth="1"/>
    <col min="3847" max="3847" width="22" style="87" customWidth="1"/>
    <col min="3848" max="3848" width="27.5546875" style="87" customWidth="1"/>
    <col min="3849" max="3849" width="22.88671875" style="87" customWidth="1"/>
    <col min="3850" max="4095" width="9.109375" style="87"/>
    <col min="4096" max="4096" width="48.33203125" style="87" customWidth="1"/>
    <col min="4097" max="4097" width="29.44140625" style="87" customWidth="1"/>
    <col min="4098" max="4098" width="23.5546875" style="87" customWidth="1"/>
    <col min="4099" max="4099" width="14.6640625" style="87" customWidth="1"/>
    <col min="4100" max="4100" width="23.5546875" style="87" customWidth="1"/>
    <col min="4101" max="4101" width="22" style="87" customWidth="1"/>
    <col min="4102" max="4102" width="27.5546875" style="87" customWidth="1"/>
    <col min="4103" max="4103" width="22" style="87" customWidth="1"/>
    <col min="4104" max="4104" width="27.5546875" style="87" customWidth="1"/>
    <col min="4105" max="4105" width="22.88671875" style="87" customWidth="1"/>
    <col min="4106" max="4351" width="9.109375" style="87"/>
    <col min="4352" max="4352" width="48.33203125" style="87" customWidth="1"/>
    <col min="4353" max="4353" width="29.44140625" style="87" customWidth="1"/>
    <col min="4354" max="4354" width="23.5546875" style="87" customWidth="1"/>
    <col min="4355" max="4355" width="14.6640625" style="87" customWidth="1"/>
    <col min="4356" max="4356" width="23.5546875" style="87" customWidth="1"/>
    <col min="4357" max="4357" width="22" style="87" customWidth="1"/>
    <col min="4358" max="4358" width="27.5546875" style="87" customWidth="1"/>
    <col min="4359" max="4359" width="22" style="87" customWidth="1"/>
    <col min="4360" max="4360" width="27.5546875" style="87" customWidth="1"/>
    <col min="4361" max="4361" width="22.88671875" style="87" customWidth="1"/>
    <col min="4362" max="4607" width="9.109375" style="87"/>
    <col min="4608" max="4608" width="48.33203125" style="87" customWidth="1"/>
    <col min="4609" max="4609" width="29.44140625" style="87" customWidth="1"/>
    <col min="4610" max="4610" width="23.5546875" style="87" customWidth="1"/>
    <col min="4611" max="4611" width="14.6640625" style="87" customWidth="1"/>
    <col min="4612" max="4612" width="23.5546875" style="87" customWidth="1"/>
    <col min="4613" max="4613" width="22" style="87" customWidth="1"/>
    <col min="4614" max="4614" width="27.5546875" style="87" customWidth="1"/>
    <col min="4615" max="4615" width="22" style="87" customWidth="1"/>
    <col min="4616" max="4616" width="27.5546875" style="87" customWidth="1"/>
    <col min="4617" max="4617" width="22.88671875" style="87" customWidth="1"/>
    <col min="4618" max="4863" width="9.109375" style="87"/>
    <col min="4864" max="4864" width="48.33203125" style="87" customWidth="1"/>
    <col min="4865" max="4865" width="29.44140625" style="87" customWidth="1"/>
    <col min="4866" max="4866" width="23.5546875" style="87" customWidth="1"/>
    <col min="4867" max="4867" width="14.6640625" style="87" customWidth="1"/>
    <col min="4868" max="4868" width="23.5546875" style="87" customWidth="1"/>
    <col min="4869" max="4869" width="22" style="87" customWidth="1"/>
    <col min="4870" max="4870" width="27.5546875" style="87" customWidth="1"/>
    <col min="4871" max="4871" width="22" style="87" customWidth="1"/>
    <col min="4872" max="4872" width="27.5546875" style="87" customWidth="1"/>
    <col min="4873" max="4873" width="22.88671875" style="87" customWidth="1"/>
    <col min="4874" max="5119" width="9.109375" style="87"/>
    <col min="5120" max="5120" width="48.33203125" style="87" customWidth="1"/>
    <col min="5121" max="5121" width="29.44140625" style="87" customWidth="1"/>
    <col min="5122" max="5122" width="23.5546875" style="87" customWidth="1"/>
    <col min="5123" max="5123" width="14.6640625" style="87" customWidth="1"/>
    <col min="5124" max="5124" width="23.5546875" style="87" customWidth="1"/>
    <col min="5125" max="5125" width="22" style="87" customWidth="1"/>
    <col min="5126" max="5126" width="27.5546875" style="87" customWidth="1"/>
    <col min="5127" max="5127" width="22" style="87" customWidth="1"/>
    <col min="5128" max="5128" width="27.5546875" style="87" customWidth="1"/>
    <col min="5129" max="5129" width="22.88671875" style="87" customWidth="1"/>
    <col min="5130" max="5375" width="9.109375" style="87"/>
    <col min="5376" max="5376" width="48.33203125" style="87" customWidth="1"/>
    <col min="5377" max="5377" width="29.44140625" style="87" customWidth="1"/>
    <col min="5378" max="5378" width="23.5546875" style="87" customWidth="1"/>
    <col min="5379" max="5379" width="14.6640625" style="87" customWidth="1"/>
    <col min="5380" max="5380" width="23.5546875" style="87" customWidth="1"/>
    <col min="5381" max="5381" width="22" style="87" customWidth="1"/>
    <col min="5382" max="5382" width="27.5546875" style="87" customWidth="1"/>
    <col min="5383" max="5383" width="22" style="87" customWidth="1"/>
    <col min="5384" max="5384" width="27.5546875" style="87" customWidth="1"/>
    <col min="5385" max="5385" width="22.88671875" style="87" customWidth="1"/>
    <col min="5386" max="5631" width="9.109375" style="87"/>
    <col min="5632" max="5632" width="48.33203125" style="87" customWidth="1"/>
    <col min="5633" max="5633" width="29.44140625" style="87" customWidth="1"/>
    <col min="5634" max="5634" width="23.5546875" style="87" customWidth="1"/>
    <col min="5635" max="5635" width="14.6640625" style="87" customWidth="1"/>
    <col min="5636" max="5636" width="23.5546875" style="87" customWidth="1"/>
    <col min="5637" max="5637" width="22" style="87" customWidth="1"/>
    <col min="5638" max="5638" width="27.5546875" style="87" customWidth="1"/>
    <col min="5639" max="5639" width="22" style="87" customWidth="1"/>
    <col min="5640" max="5640" width="27.5546875" style="87" customWidth="1"/>
    <col min="5641" max="5641" width="22.88671875" style="87" customWidth="1"/>
    <col min="5642" max="5887" width="9.109375" style="87"/>
    <col min="5888" max="5888" width="48.33203125" style="87" customWidth="1"/>
    <col min="5889" max="5889" width="29.44140625" style="87" customWidth="1"/>
    <col min="5890" max="5890" width="23.5546875" style="87" customWidth="1"/>
    <col min="5891" max="5891" width="14.6640625" style="87" customWidth="1"/>
    <col min="5892" max="5892" width="23.5546875" style="87" customWidth="1"/>
    <col min="5893" max="5893" width="22" style="87" customWidth="1"/>
    <col min="5894" max="5894" width="27.5546875" style="87" customWidth="1"/>
    <col min="5895" max="5895" width="22" style="87" customWidth="1"/>
    <col min="5896" max="5896" width="27.5546875" style="87" customWidth="1"/>
    <col min="5897" max="5897" width="22.88671875" style="87" customWidth="1"/>
    <col min="5898" max="6143" width="9.109375" style="87"/>
    <col min="6144" max="6144" width="48.33203125" style="87" customWidth="1"/>
    <col min="6145" max="6145" width="29.44140625" style="87" customWidth="1"/>
    <col min="6146" max="6146" width="23.5546875" style="87" customWidth="1"/>
    <col min="6147" max="6147" width="14.6640625" style="87" customWidth="1"/>
    <col min="6148" max="6148" width="23.5546875" style="87" customWidth="1"/>
    <col min="6149" max="6149" width="22" style="87" customWidth="1"/>
    <col min="6150" max="6150" width="27.5546875" style="87" customWidth="1"/>
    <col min="6151" max="6151" width="22" style="87" customWidth="1"/>
    <col min="6152" max="6152" width="27.5546875" style="87" customWidth="1"/>
    <col min="6153" max="6153" width="22.88671875" style="87" customWidth="1"/>
    <col min="6154" max="6399" width="9.109375" style="87"/>
    <col min="6400" max="6400" width="48.33203125" style="87" customWidth="1"/>
    <col min="6401" max="6401" width="29.44140625" style="87" customWidth="1"/>
    <col min="6402" max="6402" width="23.5546875" style="87" customWidth="1"/>
    <col min="6403" max="6403" width="14.6640625" style="87" customWidth="1"/>
    <col min="6404" max="6404" width="23.5546875" style="87" customWidth="1"/>
    <col min="6405" max="6405" width="22" style="87" customWidth="1"/>
    <col min="6406" max="6406" width="27.5546875" style="87" customWidth="1"/>
    <col min="6407" max="6407" width="22" style="87" customWidth="1"/>
    <col min="6408" max="6408" width="27.5546875" style="87" customWidth="1"/>
    <col min="6409" max="6409" width="22.88671875" style="87" customWidth="1"/>
    <col min="6410" max="6655" width="9.109375" style="87"/>
    <col min="6656" max="6656" width="48.33203125" style="87" customWidth="1"/>
    <col min="6657" max="6657" width="29.44140625" style="87" customWidth="1"/>
    <col min="6658" max="6658" width="23.5546875" style="87" customWidth="1"/>
    <col min="6659" max="6659" width="14.6640625" style="87" customWidth="1"/>
    <col min="6660" max="6660" width="23.5546875" style="87" customWidth="1"/>
    <col min="6661" max="6661" width="22" style="87" customWidth="1"/>
    <col min="6662" max="6662" width="27.5546875" style="87" customWidth="1"/>
    <col min="6663" max="6663" width="22" style="87" customWidth="1"/>
    <col min="6664" max="6664" width="27.5546875" style="87" customWidth="1"/>
    <col min="6665" max="6665" width="22.88671875" style="87" customWidth="1"/>
    <col min="6666" max="6911" width="9.109375" style="87"/>
    <col min="6912" max="6912" width="48.33203125" style="87" customWidth="1"/>
    <col min="6913" max="6913" width="29.44140625" style="87" customWidth="1"/>
    <col min="6914" max="6914" width="23.5546875" style="87" customWidth="1"/>
    <col min="6915" max="6915" width="14.6640625" style="87" customWidth="1"/>
    <col min="6916" max="6916" width="23.5546875" style="87" customWidth="1"/>
    <col min="6917" max="6917" width="22" style="87" customWidth="1"/>
    <col min="6918" max="6918" width="27.5546875" style="87" customWidth="1"/>
    <col min="6919" max="6919" width="22" style="87" customWidth="1"/>
    <col min="6920" max="6920" width="27.5546875" style="87" customWidth="1"/>
    <col min="6921" max="6921" width="22.88671875" style="87" customWidth="1"/>
    <col min="6922" max="7167" width="9.109375" style="87"/>
    <col min="7168" max="7168" width="48.33203125" style="87" customWidth="1"/>
    <col min="7169" max="7169" width="29.44140625" style="87" customWidth="1"/>
    <col min="7170" max="7170" width="23.5546875" style="87" customWidth="1"/>
    <col min="7171" max="7171" width="14.6640625" style="87" customWidth="1"/>
    <col min="7172" max="7172" width="23.5546875" style="87" customWidth="1"/>
    <col min="7173" max="7173" width="22" style="87" customWidth="1"/>
    <col min="7174" max="7174" width="27.5546875" style="87" customWidth="1"/>
    <col min="7175" max="7175" width="22" style="87" customWidth="1"/>
    <col min="7176" max="7176" width="27.5546875" style="87" customWidth="1"/>
    <col min="7177" max="7177" width="22.88671875" style="87" customWidth="1"/>
    <col min="7178" max="7423" width="9.109375" style="87"/>
    <col min="7424" max="7424" width="48.33203125" style="87" customWidth="1"/>
    <col min="7425" max="7425" width="29.44140625" style="87" customWidth="1"/>
    <col min="7426" max="7426" width="23.5546875" style="87" customWidth="1"/>
    <col min="7427" max="7427" width="14.6640625" style="87" customWidth="1"/>
    <col min="7428" max="7428" width="23.5546875" style="87" customWidth="1"/>
    <col min="7429" max="7429" width="22" style="87" customWidth="1"/>
    <col min="7430" max="7430" width="27.5546875" style="87" customWidth="1"/>
    <col min="7431" max="7431" width="22" style="87" customWidth="1"/>
    <col min="7432" max="7432" width="27.5546875" style="87" customWidth="1"/>
    <col min="7433" max="7433" width="22.88671875" style="87" customWidth="1"/>
    <col min="7434" max="7679" width="9.109375" style="87"/>
    <col min="7680" max="7680" width="48.33203125" style="87" customWidth="1"/>
    <col min="7681" max="7681" width="29.44140625" style="87" customWidth="1"/>
    <col min="7682" max="7682" width="23.5546875" style="87" customWidth="1"/>
    <col min="7683" max="7683" width="14.6640625" style="87" customWidth="1"/>
    <col min="7684" max="7684" width="23.5546875" style="87" customWidth="1"/>
    <col min="7685" max="7685" width="22" style="87" customWidth="1"/>
    <col min="7686" max="7686" width="27.5546875" style="87" customWidth="1"/>
    <col min="7687" max="7687" width="22" style="87" customWidth="1"/>
    <col min="7688" max="7688" width="27.5546875" style="87" customWidth="1"/>
    <col min="7689" max="7689" width="22.88671875" style="87" customWidth="1"/>
    <col min="7690" max="7935" width="9.109375" style="87"/>
    <col min="7936" max="7936" width="48.33203125" style="87" customWidth="1"/>
    <col min="7937" max="7937" width="29.44140625" style="87" customWidth="1"/>
    <col min="7938" max="7938" width="23.5546875" style="87" customWidth="1"/>
    <col min="7939" max="7939" width="14.6640625" style="87" customWidth="1"/>
    <col min="7940" max="7940" width="23.5546875" style="87" customWidth="1"/>
    <col min="7941" max="7941" width="22" style="87" customWidth="1"/>
    <col min="7942" max="7942" width="27.5546875" style="87" customWidth="1"/>
    <col min="7943" max="7943" width="22" style="87" customWidth="1"/>
    <col min="7944" max="7944" width="27.5546875" style="87" customWidth="1"/>
    <col min="7945" max="7945" width="22.88671875" style="87" customWidth="1"/>
    <col min="7946" max="8191" width="9.109375" style="87"/>
    <col min="8192" max="8192" width="48.33203125" style="87" customWidth="1"/>
    <col min="8193" max="8193" width="29.44140625" style="87" customWidth="1"/>
    <col min="8194" max="8194" width="23.5546875" style="87" customWidth="1"/>
    <col min="8195" max="8195" width="14.6640625" style="87" customWidth="1"/>
    <col min="8196" max="8196" width="23.5546875" style="87" customWidth="1"/>
    <col min="8197" max="8197" width="22" style="87" customWidth="1"/>
    <col min="8198" max="8198" width="27.5546875" style="87" customWidth="1"/>
    <col min="8199" max="8199" width="22" style="87" customWidth="1"/>
    <col min="8200" max="8200" width="27.5546875" style="87" customWidth="1"/>
    <col min="8201" max="8201" width="22.88671875" style="87" customWidth="1"/>
    <col min="8202" max="8447" width="9.109375" style="87"/>
    <col min="8448" max="8448" width="48.33203125" style="87" customWidth="1"/>
    <col min="8449" max="8449" width="29.44140625" style="87" customWidth="1"/>
    <col min="8450" max="8450" width="23.5546875" style="87" customWidth="1"/>
    <col min="8451" max="8451" width="14.6640625" style="87" customWidth="1"/>
    <col min="8452" max="8452" width="23.5546875" style="87" customWidth="1"/>
    <col min="8453" max="8453" width="22" style="87" customWidth="1"/>
    <col min="8454" max="8454" width="27.5546875" style="87" customWidth="1"/>
    <col min="8455" max="8455" width="22" style="87" customWidth="1"/>
    <col min="8456" max="8456" width="27.5546875" style="87" customWidth="1"/>
    <col min="8457" max="8457" width="22.88671875" style="87" customWidth="1"/>
    <col min="8458" max="8703" width="9.109375" style="87"/>
    <col min="8704" max="8704" width="48.33203125" style="87" customWidth="1"/>
    <col min="8705" max="8705" width="29.44140625" style="87" customWidth="1"/>
    <col min="8706" max="8706" width="23.5546875" style="87" customWidth="1"/>
    <col min="8707" max="8707" width="14.6640625" style="87" customWidth="1"/>
    <col min="8708" max="8708" width="23.5546875" style="87" customWidth="1"/>
    <col min="8709" max="8709" width="22" style="87" customWidth="1"/>
    <col min="8710" max="8710" width="27.5546875" style="87" customWidth="1"/>
    <col min="8711" max="8711" width="22" style="87" customWidth="1"/>
    <col min="8712" max="8712" width="27.5546875" style="87" customWidth="1"/>
    <col min="8713" max="8713" width="22.88671875" style="87" customWidth="1"/>
    <col min="8714" max="8959" width="9.109375" style="87"/>
    <col min="8960" max="8960" width="48.33203125" style="87" customWidth="1"/>
    <col min="8961" max="8961" width="29.44140625" style="87" customWidth="1"/>
    <col min="8962" max="8962" width="23.5546875" style="87" customWidth="1"/>
    <col min="8963" max="8963" width="14.6640625" style="87" customWidth="1"/>
    <col min="8964" max="8964" width="23.5546875" style="87" customWidth="1"/>
    <col min="8965" max="8965" width="22" style="87" customWidth="1"/>
    <col min="8966" max="8966" width="27.5546875" style="87" customWidth="1"/>
    <col min="8967" max="8967" width="22" style="87" customWidth="1"/>
    <col min="8968" max="8968" width="27.5546875" style="87" customWidth="1"/>
    <col min="8969" max="8969" width="22.88671875" style="87" customWidth="1"/>
    <col min="8970" max="9215" width="9.109375" style="87"/>
    <col min="9216" max="9216" width="48.33203125" style="87" customWidth="1"/>
    <col min="9217" max="9217" width="29.44140625" style="87" customWidth="1"/>
    <col min="9218" max="9218" width="23.5546875" style="87" customWidth="1"/>
    <col min="9219" max="9219" width="14.6640625" style="87" customWidth="1"/>
    <col min="9220" max="9220" width="23.5546875" style="87" customWidth="1"/>
    <col min="9221" max="9221" width="22" style="87" customWidth="1"/>
    <col min="9222" max="9222" width="27.5546875" style="87" customWidth="1"/>
    <col min="9223" max="9223" width="22" style="87" customWidth="1"/>
    <col min="9224" max="9224" width="27.5546875" style="87" customWidth="1"/>
    <col min="9225" max="9225" width="22.88671875" style="87" customWidth="1"/>
    <col min="9226" max="9471" width="9.109375" style="87"/>
    <col min="9472" max="9472" width="48.33203125" style="87" customWidth="1"/>
    <col min="9473" max="9473" width="29.44140625" style="87" customWidth="1"/>
    <col min="9474" max="9474" width="23.5546875" style="87" customWidth="1"/>
    <col min="9475" max="9475" width="14.6640625" style="87" customWidth="1"/>
    <col min="9476" max="9476" width="23.5546875" style="87" customWidth="1"/>
    <col min="9477" max="9477" width="22" style="87" customWidth="1"/>
    <col min="9478" max="9478" width="27.5546875" style="87" customWidth="1"/>
    <col min="9479" max="9479" width="22" style="87" customWidth="1"/>
    <col min="9480" max="9480" width="27.5546875" style="87" customWidth="1"/>
    <col min="9481" max="9481" width="22.88671875" style="87" customWidth="1"/>
    <col min="9482" max="9727" width="9.109375" style="87"/>
    <col min="9728" max="9728" width="48.33203125" style="87" customWidth="1"/>
    <col min="9729" max="9729" width="29.44140625" style="87" customWidth="1"/>
    <col min="9730" max="9730" width="23.5546875" style="87" customWidth="1"/>
    <col min="9731" max="9731" width="14.6640625" style="87" customWidth="1"/>
    <col min="9732" max="9732" width="23.5546875" style="87" customWidth="1"/>
    <col min="9733" max="9733" width="22" style="87" customWidth="1"/>
    <col min="9734" max="9734" width="27.5546875" style="87" customWidth="1"/>
    <col min="9735" max="9735" width="22" style="87" customWidth="1"/>
    <col min="9736" max="9736" width="27.5546875" style="87" customWidth="1"/>
    <col min="9737" max="9737" width="22.88671875" style="87" customWidth="1"/>
    <col min="9738" max="9983" width="9.109375" style="87"/>
    <col min="9984" max="9984" width="48.33203125" style="87" customWidth="1"/>
    <col min="9985" max="9985" width="29.44140625" style="87" customWidth="1"/>
    <col min="9986" max="9986" width="23.5546875" style="87" customWidth="1"/>
    <col min="9987" max="9987" width="14.6640625" style="87" customWidth="1"/>
    <col min="9988" max="9988" width="23.5546875" style="87" customWidth="1"/>
    <col min="9989" max="9989" width="22" style="87" customWidth="1"/>
    <col min="9990" max="9990" width="27.5546875" style="87" customWidth="1"/>
    <col min="9991" max="9991" width="22" style="87" customWidth="1"/>
    <col min="9992" max="9992" width="27.5546875" style="87" customWidth="1"/>
    <col min="9993" max="9993" width="22.88671875" style="87" customWidth="1"/>
    <col min="9994" max="10239" width="9.109375" style="87"/>
    <col min="10240" max="10240" width="48.33203125" style="87" customWidth="1"/>
    <col min="10241" max="10241" width="29.44140625" style="87" customWidth="1"/>
    <col min="10242" max="10242" width="23.5546875" style="87" customWidth="1"/>
    <col min="10243" max="10243" width="14.6640625" style="87" customWidth="1"/>
    <col min="10244" max="10244" width="23.5546875" style="87" customWidth="1"/>
    <col min="10245" max="10245" width="22" style="87" customWidth="1"/>
    <col min="10246" max="10246" width="27.5546875" style="87" customWidth="1"/>
    <col min="10247" max="10247" width="22" style="87" customWidth="1"/>
    <col min="10248" max="10248" width="27.5546875" style="87" customWidth="1"/>
    <col min="10249" max="10249" width="22.88671875" style="87" customWidth="1"/>
    <col min="10250" max="10495" width="9.109375" style="87"/>
    <col min="10496" max="10496" width="48.33203125" style="87" customWidth="1"/>
    <col min="10497" max="10497" width="29.44140625" style="87" customWidth="1"/>
    <col min="10498" max="10498" width="23.5546875" style="87" customWidth="1"/>
    <col min="10499" max="10499" width="14.6640625" style="87" customWidth="1"/>
    <col min="10500" max="10500" width="23.5546875" style="87" customWidth="1"/>
    <col min="10501" max="10501" width="22" style="87" customWidth="1"/>
    <col min="10502" max="10502" width="27.5546875" style="87" customWidth="1"/>
    <col min="10503" max="10503" width="22" style="87" customWidth="1"/>
    <col min="10504" max="10504" width="27.5546875" style="87" customWidth="1"/>
    <col min="10505" max="10505" width="22.88671875" style="87" customWidth="1"/>
    <col min="10506" max="10751" width="9.109375" style="87"/>
    <col min="10752" max="10752" width="48.33203125" style="87" customWidth="1"/>
    <col min="10753" max="10753" width="29.44140625" style="87" customWidth="1"/>
    <col min="10754" max="10754" width="23.5546875" style="87" customWidth="1"/>
    <col min="10755" max="10755" width="14.6640625" style="87" customWidth="1"/>
    <col min="10756" max="10756" width="23.5546875" style="87" customWidth="1"/>
    <col min="10757" max="10757" width="22" style="87" customWidth="1"/>
    <col min="10758" max="10758" width="27.5546875" style="87" customWidth="1"/>
    <col min="10759" max="10759" width="22" style="87" customWidth="1"/>
    <col min="10760" max="10760" width="27.5546875" style="87" customWidth="1"/>
    <col min="10761" max="10761" width="22.88671875" style="87" customWidth="1"/>
    <col min="10762" max="11007" width="9.109375" style="87"/>
    <col min="11008" max="11008" width="48.33203125" style="87" customWidth="1"/>
    <col min="11009" max="11009" width="29.44140625" style="87" customWidth="1"/>
    <col min="11010" max="11010" width="23.5546875" style="87" customWidth="1"/>
    <col min="11011" max="11011" width="14.6640625" style="87" customWidth="1"/>
    <col min="11012" max="11012" width="23.5546875" style="87" customWidth="1"/>
    <col min="11013" max="11013" width="22" style="87" customWidth="1"/>
    <col min="11014" max="11014" width="27.5546875" style="87" customWidth="1"/>
    <col min="11015" max="11015" width="22" style="87" customWidth="1"/>
    <col min="11016" max="11016" width="27.5546875" style="87" customWidth="1"/>
    <col min="11017" max="11017" width="22.88671875" style="87" customWidth="1"/>
    <col min="11018" max="11263" width="9.109375" style="87"/>
    <col min="11264" max="11264" width="48.33203125" style="87" customWidth="1"/>
    <col min="11265" max="11265" width="29.44140625" style="87" customWidth="1"/>
    <col min="11266" max="11266" width="23.5546875" style="87" customWidth="1"/>
    <col min="11267" max="11267" width="14.6640625" style="87" customWidth="1"/>
    <col min="11268" max="11268" width="23.5546875" style="87" customWidth="1"/>
    <col min="11269" max="11269" width="22" style="87" customWidth="1"/>
    <col min="11270" max="11270" width="27.5546875" style="87" customWidth="1"/>
    <col min="11271" max="11271" width="22" style="87" customWidth="1"/>
    <col min="11272" max="11272" width="27.5546875" style="87" customWidth="1"/>
    <col min="11273" max="11273" width="22.88671875" style="87" customWidth="1"/>
    <col min="11274" max="11519" width="9.109375" style="87"/>
    <col min="11520" max="11520" width="48.33203125" style="87" customWidth="1"/>
    <col min="11521" max="11521" width="29.44140625" style="87" customWidth="1"/>
    <col min="11522" max="11522" width="23.5546875" style="87" customWidth="1"/>
    <col min="11523" max="11523" width="14.6640625" style="87" customWidth="1"/>
    <col min="11524" max="11524" width="23.5546875" style="87" customWidth="1"/>
    <col min="11525" max="11525" width="22" style="87" customWidth="1"/>
    <col min="11526" max="11526" width="27.5546875" style="87" customWidth="1"/>
    <col min="11527" max="11527" width="22" style="87" customWidth="1"/>
    <col min="11528" max="11528" width="27.5546875" style="87" customWidth="1"/>
    <col min="11529" max="11529" width="22.88671875" style="87" customWidth="1"/>
    <col min="11530" max="11775" width="9.109375" style="87"/>
    <col min="11776" max="11776" width="48.33203125" style="87" customWidth="1"/>
    <col min="11777" max="11777" width="29.44140625" style="87" customWidth="1"/>
    <col min="11778" max="11778" width="23.5546875" style="87" customWidth="1"/>
    <col min="11779" max="11779" width="14.6640625" style="87" customWidth="1"/>
    <col min="11780" max="11780" width="23.5546875" style="87" customWidth="1"/>
    <col min="11781" max="11781" width="22" style="87" customWidth="1"/>
    <col min="11782" max="11782" width="27.5546875" style="87" customWidth="1"/>
    <col min="11783" max="11783" width="22" style="87" customWidth="1"/>
    <col min="11784" max="11784" width="27.5546875" style="87" customWidth="1"/>
    <col min="11785" max="11785" width="22.88671875" style="87" customWidth="1"/>
    <col min="11786" max="12031" width="9.109375" style="87"/>
    <col min="12032" max="12032" width="48.33203125" style="87" customWidth="1"/>
    <col min="12033" max="12033" width="29.44140625" style="87" customWidth="1"/>
    <col min="12034" max="12034" width="23.5546875" style="87" customWidth="1"/>
    <col min="12035" max="12035" width="14.6640625" style="87" customWidth="1"/>
    <col min="12036" max="12036" width="23.5546875" style="87" customWidth="1"/>
    <col min="12037" max="12037" width="22" style="87" customWidth="1"/>
    <col min="12038" max="12038" width="27.5546875" style="87" customWidth="1"/>
    <col min="12039" max="12039" width="22" style="87" customWidth="1"/>
    <col min="12040" max="12040" width="27.5546875" style="87" customWidth="1"/>
    <col min="12041" max="12041" width="22.88671875" style="87" customWidth="1"/>
    <col min="12042" max="12287" width="9.109375" style="87"/>
    <col min="12288" max="12288" width="48.33203125" style="87" customWidth="1"/>
    <col min="12289" max="12289" width="29.44140625" style="87" customWidth="1"/>
    <col min="12290" max="12290" width="23.5546875" style="87" customWidth="1"/>
    <col min="12291" max="12291" width="14.6640625" style="87" customWidth="1"/>
    <col min="12292" max="12292" width="23.5546875" style="87" customWidth="1"/>
    <col min="12293" max="12293" width="22" style="87" customWidth="1"/>
    <col min="12294" max="12294" width="27.5546875" style="87" customWidth="1"/>
    <col min="12295" max="12295" width="22" style="87" customWidth="1"/>
    <col min="12296" max="12296" width="27.5546875" style="87" customWidth="1"/>
    <col min="12297" max="12297" width="22.88671875" style="87" customWidth="1"/>
    <col min="12298" max="12543" width="9.109375" style="87"/>
    <col min="12544" max="12544" width="48.33203125" style="87" customWidth="1"/>
    <col min="12545" max="12545" width="29.44140625" style="87" customWidth="1"/>
    <col min="12546" max="12546" width="23.5546875" style="87" customWidth="1"/>
    <col min="12547" max="12547" width="14.6640625" style="87" customWidth="1"/>
    <col min="12548" max="12548" width="23.5546875" style="87" customWidth="1"/>
    <col min="12549" max="12549" width="22" style="87" customWidth="1"/>
    <col min="12550" max="12550" width="27.5546875" style="87" customWidth="1"/>
    <col min="12551" max="12551" width="22" style="87" customWidth="1"/>
    <col min="12552" max="12552" width="27.5546875" style="87" customWidth="1"/>
    <col min="12553" max="12553" width="22.88671875" style="87" customWidth="1"/>
    <col min="12554" max="12799" width="9.109375" style="87"/>
    <col min="12800" max="12800" width="48.33203125" style="87" customWidth="1"/>
    <col min="12801" max="12801" width="29.44140625" style="87" customWidth="1"/>
    <col min="12802" max="12802" width="23.5546875" style="87" customWidth="1"/>
    <col min="12803" max="12803" width="14.6640625" style="87" customWidth="1"/>
    <col min="12804" max="12804" width="23.5546875" style="87" customWidth="1"/>
    <col min="12805" max="12805" width="22" style="87" customWidth="1"/>
    <col min="12806" max="12806" width="27.5546875" style="87" customWidth="1"/>
    <col min="12807" max="12807" width="22" style="87" customWidth="1"/>
    <col min="12808" max="12808" width="27.5546875" style="87" customWidth="1"/>
    <col min="12809" max="12809" width="22.88671875" style="87" customWidth="1"/>
    <col min="12810" max="13055" width="9.109375" style="87"/>
    <col min="13056" max="13056" width="48.33203125" style="87" customWidth="1"/>
    <col min="13057" max="13057" width="29.44140625" style="87" customWidth="1"/>
    <col min="13058" max="13058" width="23.5546875" style="87" customWidth="1"/>
    <col min="13059" max="13059" width="14.6640625" style="87" customWidth="1"/>
    <col min="13060" max="13060" width="23.5546875" style="87" customWidth="1"/>
    <col min="13061" max="13061" width="22" style="87" customWidth="1"/>
    <col min="13062" max="13062" width="27.5546875" style="87" customWidth="1"/>
    <col min="13063" max="13063" width="22" style="87" customWidth="1"/>
    <col min="13064" max="13064" width="27.5546875" style="87" customWidth="1"/>
    <col min="13065" max="13065" width="22.88671875" style="87" customWidth="1"/>
    <col min="13066" max="13311" width="9.109375" style="87"/>
    <col min="13312" max="13312" width="48.33203125" style="87" customWidth="1"/>
    <col min="13313" max="13313" width="29.44140625" style="87" customWidth="1"/>
    <col min="13314" max="13314" width="23.5546875" style="87" customWidth="1"/>
    <col min="13315" max="13315" width="14.6640625" style="87" customWidth="1"/>
    <col min="13316" max="13316" width="23.5546875" style="87" customWidth="1"/>
    <col min="13317" max="13317" width="22" style="87" customWidth="1"/>
    <col min="13318" max="13318" width="27.5546875" style="87" customWidth="1"/>
    <col min="13319" max="13319" width="22" style="87" customWidth="1"/>
    <col min="13320" max="13320" width="27.5546875" style="87" customWidth="1"/>
    <col min="13321" max="13321" width="22.88671875" style="87" customWidth="1"/>
    <col min="13322" max="13567" width="9.109375" style="87"/>
    <col min="13568" max="13568" width="48.33203125" style="87" customWidth="1"/>
    <col min="13569" max="13569" width="29.44140625" style="87" customWidth="1"/>
    <col min="13570" max="13570" width="23.5546875" style="87" customWidth="1"/>
    <col min="13571" max="13571" width="14.6640625" style="87" customWidth="1"/>
    <col min="13572" max="13572" width="23.5546875" style="87" customWidth="1"/>
    <col min="13573" max="13573" width="22" style="87" customWidth="1"/>
    <col min="13574" max="13574" width="27.5546875" style="87" customWidth="1"/>
    <col min="13575" max="13575" width="22" style="87" customWidth="1"/>
    <col min="13576" max="13576" width="27.5546875" style="87" customWidth="1"/>
    <col min="13577" max="13577" width="22.88671875" style="87" customWidth="1"/>
    <col min="13578" max="13823" width="9.109375" style="87"/>
    <col min="13824" max="13824" width="48.33203125" style="87" customWidth="1"/>
    <col min="13825" max="13825" width="29.44140625" style="87" customWidth="1"/>
    <col min="13826" max="13826" width="23.5546875" style="87" customWidth="1"/>
    <col min="13827" max="13827" width="14.6640625" style="87" customWidth="1"/>
    <col min="13828" max="13828" width="23.5546875" style="87" customWidth="1"/>
    <col min="13829" max="13829" width="22" style="87" customWidth="1"/>
    <col min="13830" max="13830" width="27.5546875" style="87" customWidth="1"/>
    <col min="13831" max="13831" width="22" style="87" customWidth="1"/>
    <col min="13832" max="13832" width="27.5546875" style="87" customWidth="1"/>
    <col min="13833" max="13833" width="22.88671875" style="87" customWidth="1"/>
    <col min="13834" max="14079" width="9.109375" style="87"/>
    <col min="14080" max="14080" width="48.33203125" style="87" customWidth="1"/>
    <col min="14081" max="14081" width="29.44140625" style="87" customWidth="1"/>
    <col min="14082" max="14082" width="23.5546875" style="87" customWidth="1"/>
    <col min="14083" max="14083" width="14.6640625" style="87" customWidth="1"/>
    <col min="14084" max="14084" width="23.5546875" style="87" customWidth="1"/>
    <col min="14085" max="14085" width="22" style="87" customWidth="1"/>
    <col min="14086" max="14086" width="27.5546875" style="87" customWidth="1"/>
    <col min="14087" max="14087" width="22" style="87" customWidth="1"/>
    <col min="14088" max="14088" width="27.5546875" style="87" customWidth="1"/>
    <col min="14089" max="14089" width="22.88671875" style="87" customWidth="1"/>
    <col min="14090" max="14335" width="9.109375" style="87"/>
    <col min="14336" max="14336" width="48.33203125" style="87" customWidth="1"/>
    <col min="14337" max="14337" width="29.44140625" style="87" customWidth="1"/>
    <col min="14338" max="14338" width="23.5546875" style="87" customWidth="1"/>
    <col min="14339" max="14339" width="14.6640625" style="87" customWidth="1"/>
    <col min="14340" max="14340" width="23.5546875" style="87" customWidth="1"/>
    <col min="14341" max="14341" width="22" style="87" customWidth="1"/>
    <col min="14342" max="14342" width="27.5546875" style="87" customWidth="1"/>
    <col min="14343" max="14343" width="22" style="87" customWidth="1"/>
    <col min="14344" max="14344" width="27.5546875" style="87" customWidth="1"/>
    <col min="14345" max="14345" width="22.88671875" style="87" customWidth="1"/>
    <col min="14346" max="14591" width="9.109375" style="87"/>
    <col min="14592" max="14592" width="48.33203125" style="87" customWidth="1"/>
    <col min="14593" max="14593" width="29.44140625" style="87" customWidth="1"/>
    <col min="14594" max="14594" width="23.5546875" style="87" customWidth="1"/>
    <col min="14595" max="14595" width="14.6640625" style="87" customWidth="1"/>
    <col min="14596" max="14596" width="23.5546875" style="87" customWidth="1"/>
    <col min="14597" max="14597" width="22" style="87" customWidth="1"/>
    <col min="14598" max="14598" width="27.5546875" style="87" customWidth="1"/>
    <col min="14599" max="14599" width="22" style="87" customWidth="1"/>
    <col min="14600" max="14600" width="27.5546875" style="87" customWidth="1"/>
    <col min="14601" max="14601" width="22.88671875" style="87" customWidth="1"/>
    <col min="14602" max="14847" width="9.109375" style="87"/>
    <col min="14848" max="14848" width="48.33203125" style="87" customWidth="1"/>
    <col min="14849" max="14849" width="29.44140625" style="87" customWidth="1"/>
    <col min="14850" max="14850" width="23.5546875" style="87" customWidth="1"/>
    <col min="14851" max="14851" width="14.6640625" style="87" customWidth="1"/>
    <col min="14852" max="14852" width="23.5546875" style="87" customWidth="1"/>
    <col min="14853" max="14853" width="22" style="87" customWidth="1"/>
    <col min="14854" max="14854" width="27.5546875" style="87" customWidth="1"/>
    <col min="14855" max="14855" width="22" style="87" customWidth="1"/>
    <col min="14856" max="14856" width="27.5546875" style="87" customWidth="1"/>
    <col min="14857" max="14857" width="22.88671875" style="87" customWidth="1"/>
    <col min="14858" max="15103" width="9.109375" style="87"/>
    <col min="15104" max="15104" width="48.33203125" style="87" customWidth="1"/>
    <col min="15105" max="15105" width="29.44140625" style="87" customWidth="1"/>
    <col min="15106" max="15106" width="23.5546875" style="87" customWidth="1"/>
    <col min="15107" max="15107" width="14.6640625" style="87" customWidth="1"/>
    <col min="15108" max="15108" width="23.5546875" style="87" customWidth="1"/>
    <col min="15109" max="15109" width="22" style="87" customWidth="1"/>
    <col min="15110" max="15110" width="27.5546875" style="87" customWidth="1"/>
    <col min="15111" max="15111" width="22" style="87" customWidth="1"/>
    <col min="15112" max="15112" width="27.5546875" style="87" customWidth="1"/>
    <col min="15113" max="15113" width="22.88671875" style="87" customWidth="1"/>
    <col min="15114" max="15359" width="9.109375" style="87"/>
    <col min="15360" max="15360" width="48.33203125" style="87" customWidth="1"/>
    <col min="15361" max="15361" width="29.44140625" style="87" customWidth="1"/>
    <col min="15362" max="15362" width="23.5546875" style="87" customWidth="1"/>
    <col min="15363" max="15363" width="14.6640625" style="87" customWidth="1"/>
    <col min="15364" max="15364" width="23.5546875" style="87" customWidth="1"/>
    <col min="15365" max="15365" width="22" style="87" customWidth="1"/>
    <col min="15366" max="15366" width="27.5546875" style="87" customWidth="1"/>
    <col min="15367" max="15367" width="22" style="87" customWidth="1"/>
    <col min="15368" max="15368" width="27.5546875" style="87" customWidth="1"/>
    <col min="15369" max="15369" width="22.88671875" style="87" customWidth="1"/>
    <col min="15370" max="15615" width="9.109375" style="87"/>
    <col min="15616" max="15616" width="48.33203125" style="87" customWidth="1"/>
    <col min="15617" max="15617" width="29.44140625" style="87" customWidth="1"/>
    <col min="15618" max="15618" width="23.5546875" style="87" customWidth="1"/>
    <col min="15619" max="15619" width="14.6640625" style="87" customWidth="1"/>
    <col min="15620" max="15620" width="23.5546875" style="87" customWidth="1"/>
    <col min="15621" max="15621" width="22" style="87" customWidth="1"/>
    <col min="15622" max="15622" width="27.5546875" style="87" customWidth="1"/>
    <col min="15623" max="15623" width="22" style="87" customWidth="1"/>
    <col min="15624" max="15624" width="27.5546875" style="87" customWidth="1"/>
    <col min="15625" max="15625" width="22.88671875" style="87" customWidth="1"/>
    <col min="15626" max="15871" width="9.109375" style="87"/>
    <col min="15872" max="15872" width="48.33203125" style="87" customWidth="1"/>
    <col min="15873" max="15873" width="29.44140625" style="87" customWidth="1"/>
    <col min="15874" max="15874" width="23.5546875" style="87" customWidth="1"/>
    <col min="15875" max="15875" width="14.6640625" style="87" customWidth="1"/>
    <col min="15876" max="15876" width="23.5546875" style="87" customWidth="1"/>
    <col min="15877" max="15877" width="22" style="87" customWidth="1"/>
    <col min="15878" max="15878" width="27.5546875" style="87" customWidth="1"/>
    <col min="15879" max="15879" width="22" style="87" customWidth="1"/>
    <col min="15880" max="15880" width="27.5546875" style="87" customWidth="1"/>
    <col min="15881" max="15881" width="22.88671875" style="87" customWidth="1"/>
    <col min="15882" max="16127" width="9.109375" style="87"/>
    <col min="16128" max="16128" width="48.33203125" style="87" customWidth="1"/>
    <col min="16129" max="16129" width="29.44140625" style="87" customWidth="1"/>
    <col min="16130" max="16130" width="23.5546875" style="87" customWidth="1"/>
    <col min="16131" max="16131" width="14.6640625" style="87" customWidth="1"/>
    <col min="16132" max="16132" width="23.5546875" style="87" customWidth="1"/>
    <col min="16133" max="16133" width="22" style="87" customWidth="1"/>
    <col min="16134" max="16134" width="27.5546875" style="87" customWidth="1"/>
    <col min="16135" max="16135" width="22" style="87" customWidth="1"/>
    <col min="16136" max="16136" width="27.5546875" style="87" customWidth="1"/>
    <col min="16137" max="16137" width="22.88671875" style="87" customWidth="1"/>
    <col min="16138" max="16384" width="9.109375" style="87"/>
  </cols>
  <sheetData>
    <row r="1" spans="1:11" s="139" customFormat="1" ht="13.2" thickBot="1" x14ac:dyDescent="0.25">
      <c r="A1" s="45" t="s">
        <v>33</v>
      </c>
      <c r="B1" s="98" t="s">
        <v>130</v>
      </c>
      <c r="C1" s="124" t="s">
        <v>131</v>
      </c>
      <c r="D1" s="124" t="s">
        <v>34</v>
      </c>
      <c r="E1" s="187" t="s">
        <v>35</v>
      </c>
      <c r="F1" s="186" t="s">
        <v>121</v>
      </c>
      <c r="G1" s="77" t="s">
        <v>36</v>
      </c>
      <c r="H1" s="119" t="s">
        <v>37</v>
      </c>
      <c r="I1" s="77" t="s">
        <v>38</v>
      </c>
      <c r="J1" s="119" t="s">
        <v>122</v>
      </c>
      <c r="K1" s="77" t="s">
        <v>123</v>
      </c>
    </row>
    <row r="2" spans="1:11" s="144" customFormat="1" ht="13.2" x14ac:dyDescent="0.25">
      <c r="A2" s="140" t="s">
        <v>65</v>
      </c>
      <c r="B2" s="141"/>
      <c r="C2" s="125"/>
      <c r="D2" s="125"/>
      <c r="E2" s="188"/>
      <c r="F2" s="185"/>
      <c r="G2" s="142"/>
      <c r="H2" s="143"/>
      <c r="I2" s="142"/>
      <c r="J2" s="143"/>
      <c r="K2" s="142"/>
    </row>
    <row r="3" spans="1:11" s="163" customFormat="1" ht="26.4" x14ac:dyDescent="0.25">
      <c r="A3" s="145" t="s">
        <v>66</v>
      </c>
      <c r="B3" s="126">
        <f>B4</f>
        <v>7059190.6600000001</v>
      </c>
      <c r="C3" s="201">
        <f>B3/7.5345</f>
        <v>936915.60952949757</v>
      </c>
      <c r="D3" s="126">
        <f>D4</f>
        <v>994875</v>
      </c>
      <c r="E3" s="189">
        <f>D3/C3*100</f>
        <v>106.18619114475088</v>
      </c>
      <c r="F3" s="162">
        <f>F4</f>
        <v>1254050</v>
      </c>
      <c r="G3" s="161">
        <f>F3/D3*100</f>
        <v>126.05101143359718</v>
      </c>
      <c r="H3" s="146">
        <f>H4</f>
        <v>1254050</v>
      </c>
      <c r="I3" s="161">
        <f>H3/F3*100</f>
        <v>100</v>
      </c>
      <c r="J3" s="146">
        <f>J4</f>
        <v>1254050</v>
      </c>
      <c r="K3" s="161">
        <f>J3/H3*100</f>
        <v>100</v>
      </c>
    </row>
    <row r="4" spans="1:11" s="160" customFormat="1" ht="26.4" x14ac:dyDescent="0.25">
      <c r="A4" s="78" t="s">
        <v>114</v>
      </c>
      <c r="B4" s="120">
        <v>7059190.6600000001</v>
      </c>
      <c r="C4" s="202">
        <f t="shared" ref="C4:C67" si="0">B4/7.5345</f>
        <v>936915.60952949757</v>
      </c>
      <c r="D4" s="120">
        <f>D5+D13+D35+D53+D62+D69+D78</f>
        <v>994875</v>
      </c>
      <c r="E4" s="189">
        <f t="shared" ref="E4:E21" si="1">D4/C4*100</f>
        <v>106.18619114475088</v>
      </c>
      <c r="F4" s="159">
        <f>F5+F13+F35+F53+F62+F69+F78</f>
        <v>1254050</v>
      </c>
      <c r="G4" s="158">
        <f t="shared" ref="G4:G21" si="2">F4/D4*100</f>
        <v>126.05101143359718</v>
      </c>
      <c r="H4" s="121">
        <f>H5+H13+H35+H53+H62+H69+H78</f>
        <v>1254050</v>
      </c>
      <c r="I4" s="158">
        <f t="shared" ref="I4:I50" si="3">H4/F4*100</f>
        <v>100</v>
      </c>
      <c r="J4" s="121">
        <f>J5+J13+J35+J53+J62+J69+J78</f>
        <v>1254050</v>
      </c>
      <c r="K4" s="158">
        <f t="shared" ref="K4:K9" si="4">J4/H4*100</f>
        <v>100</v>
      </c>
    </row>
    <row r="5" spans="1:11" s="157" customFormat="1" ht="13.2" x14ac:dyDescent="0.25">
      <c r="A5" s="79" t="s">
        <v>73</v>
      </c>
      <c r="B5" s="113">
        <f>B6</f>
        <v>280000</v>
      </c>
      <c r="C5" s="127">
        <f t="shared" si="0"/>
        <v>37162.386356095296</v>
      </c>
      <c r="D5" s="127">
        <v>26545</v>
      </c>
      <c r="E5" s="232">
        <f t="shared" si="1"/>
        <v>71.429750892857129</v>
      </c>
      <c r="F5" s="156">
        <f>F6</f>
        <v>31700</v>
      </c>
      <c r="G5" s="155">
        <f t="shared" si="2"/>
        <v>119.41985307967602</v>
      </c>
      <c r="H5" s="135">
        <f>F5</f>
        <v>31700</v>
      </c>
      <c r="I5" s="155">
        <f t="shared" si="3"/>
        <v>100</v>
      </c>
      <c r="J5" s="135">
        <f>H5</f>
        <v>31700</v>
      </c>
      <c r="K5" s="155">
        <f t="shared" si="4"/>
        <v>100</v>
      </c>
    </row>
    <row r="6" spans="1:11" s="241" customFormat="1" ht="26.4" x14ac:dyDescent="0.25">
      <c r="A6" s="234" t="s">
        <v>74</v>
      </c>
      <c r="B6" s="235">
        <f>B7</f>
        <v>280000</v>
      </c>
      <c r="C6" s="236">
        <f t="shared" si="0"/>
        <v>37162.386356095296</v>
      </c>
      <c r="D6" s="236">
        <v>26545</v>
      </c>
      <c r="E6" s="237">
        <f t="shared" si="1"/>
        <v>71.429750892857129</v>
      </c>
      <c r="F6" s="238">
        <f>F7</f>
        <v>31700</v>
      </c>
      <c r="G6" s="239">
        <f t="shared" si="2"/>
        <v>119.41985307967602</v>
      </c>
      <c r="H6" s="240">
        <f t="shared" ref="H6:H52" si="5">F6</f>
        <v>31700</v>
      </c>
      <c r="I6" s="239">
        <f t="shared" si="3"/>
        <v>100</v>
      </c>
      <c r="J6" s="240">
        <f t="shared" ref="J6:J26" si="6">H6</f>
        <v>31700</v>
      </c>
      <c r="K6" s="239">
        <f t="shared" si="4"/>
        <v>100</v>
      </c>
    </row>
    <row r="7" spans="1:11" s="144" customFormat="1" ht="13.2" x14ac:dyDescent="0.25">
      <c r="A7" s="48" t="s">
        <v>69</v>
      </c>
      <c r="B7" s="68">
        <f>B8</f>
        <v>280000</v>
      </c>
      <c r="C7" s="200">
        <f t="shared" si="0"/>
        <v>37162.386356095296</v>
      </c>
      <c r="D7" s="128">
        <v>26545</v>
      </c>
      <c r="E7" s="189">
        <f t="shared" si="1"/>
        <v>71.429750892857129</v>
      </c>
      <c r="F7" s="132">
        <f>F9+F11</f>
        <v>31700</v>
      </c>
      <c r="G7" s="147">
        <f t="shared" si="2"/>
        <v>119.41985307967602</v>
      </c>
      <c r="H7" s="136">
        <f t="shared" si="5"/>
        <v>31700</v>
      </c>
      <c r="I7" s="147">
        <f t="shared" si="3"/>
        <v>100</v>
      </c>
      <c r="J7" s="136">
        <f t="shared" si="6"/>
        <v>31700</v>
      </c>
      <c r="K7" s="147">
        <f t="shared" si="4"/>
        <v>100</v>
      </c>
    </row>
    <row r="8" spans="1:11" s="154" customFormat="1" ht="13.2" x14ac:dyDescent="0.25">
      <c r="A8" s="81" t="s">
        <v>75</v>
      </c>
      <c r="B8" s="122">
        <f>B9+B11</f>
        <v>280000</v>
      </c>
      <c r="C8" s="129">
        <f t="shared" si="0"/>
        <v>37162.386356095296</v>
      </c>
      <c r="D8" s="129">
        <v>26545</v>
      </c>
      <c r="E8" s="233">
        <f t="shared" si="1"/>
        <v>71.429750892857129</v>
      </c>
      <c r="F8" s="153">
        <f>F9+F11</f>
        <v>31700</v>
      </c>
      <c r="G8" s="152">
        <f t="shared" si="2"/>
        <v>119.41985307967602</v>
      </c>
      <c r="H8" s="137">
        <f t="shared" si="5"/>
        <v>31700</v>
      </c>
      <c r="I8" s="152">
        <f t="shared" si="3"/>
        <v>100</v>
      </c>
      <c r="J8" s="137">
        <f t="shared" si="6"/>
        <v>31700</v>
      </c>
      <c r="K8" s="152">
        <f t="shared" si="4"/>
        <v>100</v>
      </c>
    </row>
    <row r="9" spans="1:11" s="144" customFormat="1" ht="13.2" x14ac:dyDescent="0.25">
      <c r="A9" s="63" t="s">
        <v>58</v>
      </c>
      <c r="B9" s="68">
        <v>80000</v>
      </c>
      <c r="C9" s="200">
        <f t="shared" si="0"/>
        <v>10617.824673170084</v>
      </c>
      <c r="D9" s="128">
        <v>13272</v>
      </c>
      <c r="E9" s="189">
        <f t="shared" si="1"/>
        <v>124.997355</v>
      </c>
      <c r="F9" s="132">
        <v>13400</v>
      </c>
      <c r="G9" s="147">
        <f t="shared" si="2"/>
        <v>100.96443640747439</v>
      </c>
      <c r="H9" s="136">
        <f t="shared" si="5"/>
        <v>13400</v>
      </c>
      <c r="I9" s="147">
        <f t="shared" si="3"/>
        <v>100</v>
      </c>
      <c r="J9" s="136">
        <f t="shared" si="6"/>
        <v>13400</v>
      </c>
      <c r="K9" s="147">
        <f t="shared" si="4"/>
        <v>100</v>
      </c>
    </row>
    <row r="10" spans="1:11" s="144" customFormat="1" ht="13.2" x14ac:dyDescent="0.25">
      <c r="A10" s="64" t="s">
        <v>77</v>
      </c>
      <c r="B10" s="68">
        <v>80000</v>
      </c>
      <c r="C10" s="200">
        <f t="shared" si="0"/>
        <v>10617.824673170084</v>
      </c>
      <c r="D10" s="128">
        <v>13272</v>
      </c>
      <c r="E10" s="189">
        <f t="shared" si="1"/>
        <v>124.997355</v>
      </c>
      <c r="F10" s="132">
        <v>13400</v>
      </c>
      <c r="G10" s="147">
        <f t="shared" si="2"/>
        <v>100.96443640747439</v>
      </c>
      <c r="H10" s="136">
        <f t="shared" si="5"/>
        <v>13400</v>
      </c>
      <c r="I10" s="147"/>
      <c r="J10" s="136">
        <f t="shared" si="6"/>
        <v>13400</v>
      </c>
      <c r="K10" s="147"/>
    </row>
    <row r="11" spans="1:11" s="144" customFormat="1" ht="26.4" x14ac:dyDescent="0.25">
      <c r="A11" s="63" t="s">
        <v>62</v>
      </c>
      <c r="B11" s="68">
        <v>200000</v>
      </c>
      <c r="C11" s="200">
        <f t="shared" si="0"/>
        <v>26544.56168292521</v>
      </c>
      <c r="D11" s="128">
        <v>13273</v>
      </c>
      <c r="E11" s="189">
        <f t="shared" si="1"/>
        <v>50.002709250000002</v>
      </c>
      <c r="F11" s="132">
        <v>18300</v>
      </c>
      <c r="G11" s="147">
        <f t="shared" si="2"/>
        <v>137.87387930384992</v>
      </c>
      <c r="H11" s="136">
        <f t="shared" si="5"/>
        <v>18300</v>
      </c>
      <c r="I11" s="147">
        <f t="shared" si="3"/>
        <v>100</v>
      </c>
      <c r="J11" s="136">
        <f t="shared" si="6"/>
        <v>18300</v>
      </c>
      <c r="K11" s="147">
        <f t="shared" ref="K11" si="7">J11/H11*100</f>
        <v>100</v>
      </c>
    </row>
    <row r="12" spans="1:11" s="144" customFormat="1" ht="13.2" x14ac:dyDescent="0.25">
      <c r="A12" s="64" t="s">
        <v>80</v>
      </c>
      <c r="B12" s="68">
        <v>200000</v>
      </c>
      <c r="C12" s="200">
        <f t="shared" si="0"/>
        <v>26544.56168292521</v>
      </c>
      <c r="D12" s="128">
        <v>13273</v>
      </c>
      <c r="E12" s="189">
        <f t="shared" si="1"/>
        <v>50.002709250000002</v>
      </c>
      <c r="F12" s="132">
        <v>18300</v>
      </c>
      <c r="G12" s="147">
        <f t="shared" si="2"/>
        <v>137.87387930384992</v>
      </c>
      <c r="H12" s="136">
        <f t="shared" si="5"/>
        <v>18300</v>
      </c>
      <c r="I12" s="147"/>
      <c r="J12" s="136">
        <f t="shared" si="6"/>
        <v>18300</v>
      </c>
      <c r="K12" s="147"/>
    </row>
    <row r="13" spans="1:11" s="157" customFormat="1" ht="13.2" x14ac:dyDescent="0.25">
      <c r="A13" s="79" t="s">
        <v>81</v>
      </c>
      <c r="B13" s="113">
        <f>B14</f>
        <v>667409.53</v>
      </c>
      <c r="C13" s="127">
        <f t="shared" si="0"/>
        <v>88580.467184285619</v>
      </c>
      <c r="D13" s="127">
        <v>96230</v>
      </c>
      <c r="E13" s="232">
        <f t="shared" si="1"/>
        <v>108.6356880459888</v>
      </c>
      <c r="F13" s="156">
        <f>F14</f>
        <v>119000</v>
      </c>
      <c r="G13" s="155">
        <f t="shared" si="2"/>
        <v>123.66205964875819</v>
      </c>
      <c r="H13" s="135">
        <f t="shared" si="5"/>
        <v>119000</v>
      </c>
      <c r="I13" s="155">
        <f t="shared" si="3"/>
        <v>100</v>
      </c>
      <c r="J13" s="135">
        <f t="shared" si="6"/>
        <v>119000</v>
      </c>
      <c r="K13" s="155">
        <f t="shared" ref="K13:K17" si="8">J13/H13*100</f>
        <v>100</v>
      </c>
    </row>
    <row r="14" spans="1:11" s="241" customFormat="1" ht="26.4" x14ac:dyDescent="0.25">
      <c r="A14" s="234" t="s">
        <v>82</v>
      </c>
      <c r="B14" s="235">
        <f>B15</f>
        <v>667409.53</v>
      </c>
      <c r="C14" s="236">
        <f t="shared" si="0"/>
        <v>88580.467184285619</v>
      </c>
      <c r="D14" s="236">
        <v>96230</v>
      </c>
      <c r="E14" s="237">
        <f t="shared" si="1"/>
        <v>108.6356880459888</v>
      </c>
      <c r="F14" s="238">
        <f>F15</f>
        <v>119000</v>
      </c>
      <c r="G14" s="239">
        <f t="shared" si="2"/>
        <v>123.66205964875819</v>
      </c>
      <c r="H14" s="240">
        <f t="shared" si="5"/>
        <v>119000</v>
      </c>
      <c r="I14" s="239">
        <f t="shared" si="3"/>
        <v>100</v>
      </c>
      <c r="J14" s="240">
        <f t="shared" si="6"/>
        <v>119000</v>
      </c>
      <c r="K14" s="239">
        <f t="shared" si="8"/>
        <v>100</v>
      </c>
    </row>
    <row r="15" spans="1:11" s="144" customFormat="1" ht="26.4" x14ac:dyDescent="0.25">
      <c r="A15" s="48" t="s">
        <v>72</v>
      </c>
      <c r="B15" s="68">
        <f>B16</f>
        <v>667409.53</v>
      </c>
      <c r="C15" s="200">
        <f t="shared" si="0"/>
        <v>88580.467184285619</v>
      </c>
      <c r="D15" s="128"/>
      <c r="E15" s="189">
        <f t="shared" si="1"/>
        <v>0</v>
      </c>
      <c r="F15" s="132">
        <f>F16</f>
        <v>119000</v>
      </c>
      <c r="G15" s="147" t="e">
        <f t="shared" si="2"/>
        <v>#DIV/0!</v>
      </c>
      <c r="H15" s="136">
        <f t="shared" si="5"/>
        <v>119000</v>
      </c>
      <c r="I15" s="147">
        <f t="shared" si="3"/>
        <v>100</v>
      </c>
      <c r="J15" s="136">
        <f t="shared" si="6"/>
        <v>119000</v>
      </c>
      <c r="K15" s="147">
        <f t="shared" si="8"/>
        <v>100</v>
      </c>
    </row>
    <row r="16" spans="1:11" s="154" customFormat="1" ht="13.2" x14ac:dyDescent="0.25">
      <c r="A16" s="81" t="s">
        <v>83</v>
      </c>
      <c r="B16" s="122">
        <f>B17+B21+B26</f>
        <v>667409.53</v>
      </c>
      <c r="C16" s="129">
        <f t="shared" si="0"/>
        <v>88580.467184285619</v>
      </c>
      <c r="D16" s="129">
        <v>96230</v>
      </c>
      <c r="E16" s="233">
        <f t="shared" si="1"/>
        <v>108.6356880459888</v>
      </c>
      <c r="F16" s="153">
        <f>F17+F21+F26+F28</f>
        <v>119000</v>
      </c>
      <c r="G16" s="152">
        <f t="shared" si="2"/>
        <v>123.66205964875819</v>
      </c>
      <c r="H16" s="137">
        <f t="shared" si="5"/>
        <v>119000</v>
      </c>
      <c r="I16" s="152">
        <f t="shared" si="3"/>
        <v>100</v>
      </c>
      <c r="J16" s="137">
        <f t="shared" si="6"/>
        <v>119000</v>
      </c>
      <c r="K16" s="152">
        <f t="shared" si="8"/>
        <v>100</v>
      </c>
    </row>
    <row r="17" spans="1:11" s="144" customFormat="1" ht="13.2" x14ac:dyDescent="0.25">
      <c r="A17" s="63" t="s">
        <v>57</v>
      </c>
      <c r="B17" s="68">
        <f>B18+B19+B20</f>
        <v>125471.88</v>
      </c>
      <c r="C17" s="200">
        <f t="shared" si="0"/>
        <v>16652.980290662948</v>
      </c>
      <c r="D17" s="128">
        <f>D18+D19+D20</f>
        <v>19600</v>
      </c>
      <c r="E17" s="189">
        <f>D17/C17*100</f>
        <v>117.69665043673531</v>
      </c>
      <c r="F17" s="132">
        <f>F18+F20+F19</f>
        <v>40500</v>
      </c>
      <c r="G17" s="147">
        <f t="shared" si="2"/>
        <v>206.63265306122449</v>
      </c>
      <c r="H17" s="136">
        <f t="shared" si="5"/>
        <v>40500</v>
      </c>
      <c r="I17" s="147">
        <f t="shared" si="3"/>
        <v>100</v>
      </c>
      <c r="J17" s="136">
        <f t="shared" si="6"/>
        <v>40500</v>
      </c>
      <c r="K17" s="147">
        <f t="shared" si="8"/>
        <v>100</v>
      </c>
    </row>
    <row r="18" spans="1:11" s="144" customFormat="1" ht="13.2" x14ac:dyDescent="0.25">
      <c r="A18" s="64" t="s">
        <v>84</v>
      </c>
      <c r="B18" s="68">
        <v>115003.82</v>
      </c>
      <c r="C18" s="200">
        <f t="shared" si="0"/>
        <v>15263.629968810141</v>
      </c>
      <c r="D18" s="128">
        <v>16250</v>
      </c>
      <c r="E18" s="189">
        <f t="shared" si="1"/>
        <v>106.4622244721958</v>
      </c>
      <c r="F18" s="132">
        <v>33600</v>
      </c>
      <c r="G18" s="147">
        <f t="shared" si="2"/>
        <v>206.76923076923077</v>
      </c>
      <c r="H18" s="136">
        <f t="shared" si="5"/>
        <v>33600</v>
      </c>
      <c r="I18" s="147"/>
      <c r="J18" s="136">
        <f t="shared" si="6"/>
        <v>33600</v>
      </c>
      <c r="K18" s="147"/>
    </row>
    <row r="19" spans="1:11" s="144" customFormat="1" ht="13.2" x14ac:dyDescent="0.25">
      <c r="A19" s="64" t="s">
        <v>92</v>
      </c>
      <c r="B19" s="68">
        <v>1500</v>
      </c>
      <c r="C19" s="200">
        <f t="shared" si="0"/>
        <v>199.08421262193906</v>
      </c>
      <c r="D19" s="128">
        <v>1250</v>
      </c>
      <c r="E19" s="189">
        <f t="shared" si="1"/>
        <v>627.875</v>
      </c>
      <c r="F19" s="132">
        <v>1300</v>
      </c>
      <c r="G19" s="147">
        <f t="shared" si="2"/>
        <v>104</v>
      </c>
      <c r="H19" s="136">
        <f t="shared" si="5"/>
        <v>1300</v>
      </c>
      <c r="I19" s="147"/>
      <c r="J19" s="136">
        <f t="shared" si="6"/>
        <v>1300</v>
      </c>
      <c r="K19" s="147"/>
    </row>
    <row r="20" spans="1:11" s="144" customFormat="1" ht="13.2" x14ac:dyDescent="0.25">
      <c r="A20" s="64" t="s">
        <v>85</v>
      </c>
      <c r="B20" s="68">
        <v>8968.06</v>
      </c>
      <c r="C20" s="200">
        <f t="shared" si="0"/>
        <v>1190.2661092308713</v>
      </c>
      <c r="D20" s="128">
        <v>2100</v>
      </c>
      <c r="E20" s="189">
        <f t="shared" si="1"/>
        <v>176.43113449285576</v>
      </c>
      <c r="F20" s="132">
        <v>5600</v>
      </c>
      <c r="G20" s="147"/>
      <c r="H20" s="136">
        <f t="shared" si="5"/>
        <v>5600</v>
      </c>
      <c r="I20" s="147"/>
      <c r="J20" s="136">
        <f t="shared" si="6"/>
        <v>5600</v>
      </c>
      <c r="K20" s="147"/>
    </row>
    <row r="21" spans="1:11" s="144" customFormat="1" ht="13.2" x14ac:dyDescent="0.25">
      <c r="A21" s="63" t="s">
        <v>58</v>
      </c>
      <c r="B21" s="68">
        <f>B23+B24+B22+B25</f>
        <v>522437.64999999997</v>
      </c>
      <c r="C21" s="200">
        <f t="shared" si="0"/>
        <v>69339.392129537446</v>
      </c>
      <c r="D21" s="128">
        <f>D23+D24+D25+D22</f>
        <v>74850</v>
      </c>
      <c r="E21" s="189">
        <f t="shared" si="1"/>
        <v>107.94729763446415</v>
      </c>
      <c r="F21" s="132">
        <f>F22+F23+F24+F25</f>
        <v>68950</v>
      </c>
      <c r="G21" s="147">
        <f t="shared" si="2"/>
        <v>92.117568470273881</v>
      </c>
      <c r="H21" s="136">
        <f t="shared" si="5"/>
        <v>68950</v>
      </c>
      <c r="I21" s="147">
        <f t="shared" si="3"/>
        <v>100</v>
      </c>
      <c r="J21" s="136">
        <f t="shared" si="6"/>
        <v>68950</v>
      </c>
      <c r="K21" s="147">
        <f t="shared" ref="K21" si="9">J21/H21*100</f>
        <v>100</v>
      </c>
    </row>
    <row r="22" spans="1:11" s="144" customFormat="1" ht="13.2" x14ac:dyDescent="0.25">
      <c r="A22" s="63" t="s">
        <v>133</v>
      </c>
      <c r="B22" s="68">
        <v>4488.9799999999996</v>
      </c>
      <c r="C22" s="200">
        <f>B22/7.5345</f>
        <v>595.79003251708798</v>
      </c>
      <c r="D22" s="128">
        <v>1500</v>
      </c>
      <c r="E22" s="189"/>
      <c r="F22" s="132">
        <v>1800</v>
      </c>
      <c r="G22" s="147"/>
      <c r="H22" s="136"/>
      <c r="I22" s="147"/>
      <c r="J22" s="136"/>
      <c r="K22" s="147"/>
    </row>
    <row r="23" spans="1:11" s="144" customFormat="1" ht="13.2" x14ac:dyDescent="0.25">
      <c r="A23" s="64" t="s">
        <v>76</v>
      </c>
      <c r="B23" s="68">
        <v>350147.48</v>
      </c>
      <c r="C23" s="200">
        <f t="shared" si="0"/>
        <v>46472.556904904101</v>
      </c>
      <c r="D23" s="128">
        <v>52900</v>
      </c>
      <c r="E23" s="189">
        <f>D23/C23*100</f>
        <v>113.83062074300807</v>
      </c>
      <c r="F23" s="132">
        <v>46150</v>
      </c>
      <c r="G23" s="147">
        <f>F23/D23*100</f>
        <v>87.240075614366731</v>
      </c>
      <c r="H23" s="136">
        <f t="shared" si="5"/>
        <v>46150</v>
      </c>
      <c r="I23" s="147"/>
      <c r="J23" s="136">
        <f t="shared" si="6"/>
        <v>46150</v>
      </c>
      <c r="K23" s="147"/>
    </row>
    <row r="24" spans="1:11" s="144" customFormat="1" ht="13.2" x14ac:dyDescent="0.25">
      <c r="A24" s="64" t="s">
        <v>77</v>
      </c>
      <c r="B24" s="68">
        <v>150432.76999999999</v>
      </c>
      <c r="C24" s="200">
        <f t="shared" si="0"/>
        <v>19965.859711991503</v>
      </c>
      <c r="D24" s="128">
        <v>17450</v>
      </c>
      <c r="E24" s="189">
        <f>D24/C24*100</f>
        <v>87.399191678781179</v>
      </c>
      <c r="F24" s="132">
        <v>18000</v>
      </c>
      <c r="G24" s="147">
        <f>F24/D24*100</f>
        <v>103.15186246418338</v>
      </c>
      <c r="H24" s="136">
        <f t="shared" si="5"/>
        <v>18000</v>
      </c>
      <c r="I24" s="147"/>
      <c r="J24" s="136">
        <f t="shared" si="6"/>
        <v>18000</v>
      </c>
      <c r="K24" s="147"/>
    </row>
    <row r="25" spans="1:11" s="144" customFormat="1" ht="13.2" x14ac:dyDescent="0.25">
      <c r="A25" s="64" t="s">
        <v>86</v>
      </c>
      <c r="B25" s="68">
        <v>17368.419999999998</v>
      </c>
      <c r="C25" s="200">
        <f t="shared" si="0"/>
        <v>2305.1854801247591</v>
      </c>
      <c r="D25" s="128">
        <v>3000</v>
      </c>
      <c r="E25" s="189">
        <f>D25/C25*100</f>
        <v>130.1413715237195</v>
      </c>
      <c r="F25" s="132">
        <v>3000</v>
      </c>
      <c r="G25" s="147">
        <f>F25/D25*100</f>
        <v>100</v>
      </c>
      <c r="H25" s="136">
        <f t="shared" si="5"/>
        <v>3000</v>
      </c>
      <c r="I25" s="147"/>
      <c r="J25" s="136">
        <f t="shared" si="6"/>
        <v>3000</v>
      </c>
      <c r="K25" s="147"/>
    </row>
    <row r="26" spans="1:11" s="144" customFormat="1" ht="26.4" x14ac:dyDescent="0.25">
      <c r="A26" s="63" t="s">
        <v>62</v>
      </c>
      <c r="B26" s="68">
        <v>19500</v>
      </c>
      <c r="C26" s="200">
        <f t="shared" si="0"/>
        <v>2588.0947640852078</v>
      </c>
      <c r="D26" s="128">
        <v>6550</v>
      </c>
      <c r="E26" s="189">
        <f>D26/C26*100</f>
        <v>253.08192307692309</v>
      </c>
      <c r="F26" s="132">
        <v>6550</v>
      </c>
      <c r="G26" s="147">
        <f>F26/D26*100</f>
        <v>100</v>
      </c>
      <c r="H26" s="136">
        <f t="shared" si="5"/>
        <v>6550</v>
      </c>
      <c r="I26" s="147">
        <f>H26/F26*100</f>
        <v>100</v>
      </c>
      <c r="J26" s="136">
        <f t="shared" si="6"/>
        <v>6550</v>
      </c>
      <c r="K26" s="147">
        <f>J26/H26*100</f>
        <v>100</v>
      </c>
    </row>
    <row r="27" spans="1:11" s="144" customFormat="1" ht="13.2" x14ac:dyDescent="0.25">
      <c r="A27" s="64" t="s">
        <v>80</v>
      </c>
      <c r="B27" s="68">
        <v>19500</v>
      </c>
      <c r="C27" s="200">
        <f t="shared" si="0"/>
        <v>2588.0947640852078</v>
      </c>
      <c r="D27" s="128">
        <v>6550</v>
      </c>
      <c r="E27" s="189">
        <f>D27/C27*100</f>
        <v>253.08192307692309</v>
      </c>
      <c r="F27" s="132">
        <v>6550</v>
      </c>
      <c r="G27" s="147">
        <f>F27/D27*100</f>
        <v>100</v>
      </c>
      <c r="H27" s="136">
        <f>F27</f>
        <v>6550</v>
      </c>
      <c r="I27" s="147"/>
      <c r="J27" s="136">
        <f>H27</f>
        <v>6550</v>
      </c>
      <c r="K27" s="147"/>
    </row>
    <row r="28" spans="1:11" s="144" customFormat="1" ht="26.4" x14ac:dyDescent="0.25">
      <c r="A28" s="64" t="s">
        <v>134</v>
      </c>
      <c r="B28" s="68">
        <v>0</v>
      </c>
      <c r="C28" s="200">
        <f t="shared" si="0"/>
        <v>0</v>
      </c>
      <c r="D28" s="128"/>
      <c r="E28" s="189"/>
      <c r="F28" s="132">
        <v>3000</v>
      </c>
      <c r="G28" s="147"/>
      <c r="H28" s="136">
        <f>F28</f>
        <v>3000</v>
      </c>
      <c r="I28" s="147"/>
      <c r="J28" s="136">
        <f>H28</f>
        <v>3000</v>
      </c>
      <c r="K28" s="147"/>
    </row>
    <row r="29" spans="1:11" s="144" customFormat="1" ht="13.2" x14ac:dyDescent="0.25">
      <c r="A29" s="64" t="s">
        <v>135</v>
      </c>
      <c r="B29" s="68">
        <v>0</v>
      </c>
      <c r="C29" s="200">
        <f t="shared" si="0"/>
        <v>0</v>
      </c>
      <c r="D29" s="128">
        <v>4000</v>
      </c>
      <c r="E29" s="189"/>
      <c r="F29" s="132">
        <v>3000</v>
      </c>
      <c r="G29" s="147"/>
      <c r="H29" s="136"/>
      <c r="I29" s="147"/>
      <c r="J29" s="136"/>
      <c r="K29" s="147"/>
    </row>
    <row r="30" spans="1:11" s="241" customFormat="1" ht="13.2" x14ac:dyDescent="0.25">
      <c r="A30" s="234" t="s">
        <v>87</v>
      </c>
      <c r="B30" s="235">
        <v>53500</v>
      </c>
      <c r="C30" s="236">
        <f t="shared" si="0"/>
        <v>7100.6702501824939</v>
      </c>
      <c r="D30" s="236">
        <v>0</v>
      </c>
      <c r="E30" s="237">
        <f t="shared" ref="E30:E51" si="10">D30/C30*100</f>
        <v>0</v>
      </c>
      <c r="F30" s="238"/>
      <c r="G30" s="239"/>
      <c r="H30" s="240">
        <f t="shared" si="5"/>
        <v>0</v>
      </c>
      <c r="I30" s="239"/>
      <c r="J30" s="240">
        <f t="shared" ref="J30:J32" si="11">H30</f>
        <v>0</v>
      </c>
      <c r="K30" s="239"/>
    </row>
    <row r="31" spans="1:11" s="144" customFormat="1" ht="26.4" x14ac:dyDescent="0.25">
      <c r="A31" s="48" t="s">
        <v>72</v>
      </c>
      <c r="B31" s="68">
        <v>53500</v>
      </c>
      <c r="C31" s="200">
        <f t="shared" si="0"/>
        <v>7100.6702501824939</v>
      </c>
      <c r="D31" s="128">
        <v>0</v>
      </c>
      <c r="E31" s="189">
        <f t="shared" si="10"/>
        <v>0</v>
      </c>
      <c r="F31" s="132">
        <v>0</v>
      </c>
      <c r="G31" s="147"/>
      <c r="H31" s="136">
        <f t="shared" si="5"/>
        <v>0</v>
      </c>
      <c r="I31" s="147"/>
      <c r="J31" s="136">
        <f t="shared" si="11"/>
        <v>0</v>
      </c>
      <c r="K31" s="147"/>
    </row>
    <row r="32" spans="1:11" s="154" customFormat="1" ht="13.2" x14ac:dyDescent="0.25">
      <c r="A32" s="81" t="s">
        <v>88</v>
      </c>
      <c r="B32" s="122">
        <v>53500</v>
      </c>
      <c r="C32" s="129">
        <f t="shared" si="0"/>
        <v>7100.6702501824939</v>
      </c>
      <c r="D32" s="129">
        <v>0</v>
      </c>
      <c r="E32" s="233">
        <f t="shared" si="10"/>
        <v>0</v>
      </c>
      <c r="F32" s="153">
        <v>0</v>
      </c>
      <c r="G32" s="152"/>
      <c r="H32" s="137">
        <f t="shared" si="5"/>
        <v>0</v>
      </c>
      <c r="I32" s="152"/>
      <c r="J32" s="137">
        <f t="shared" si="11"/>
        <v>0</v>
      </c>
      <c r="K32" s="152"/>
    </row>
    <row r="33" spans="1:11" s="144" customFormat="1" ht="13.2" x14ac:dyDescent="0.25">
      <c r="A33" s="64">
        <v>42</v>
      </c>
      <c r="B33" s="68">
        <v>53500</v>
      </c>
      <c r="C33" s="200">
        <f t="shared" si="0"/>
        <v>7100.6702501824939</v>
      </c>
      <c r="D33" s="128"/>
      <c r="E33" s="189">
        <f t="shared" si="10"/>
        <v>0</v>
      </c>
      <c r="F33" s="132">
        <v>0</v>
      </c>
      <c r="G33" s="147"/>
      <c r="H33" s="136"/>
      <c r="I33" s="147"/>
      <c r="J33" s="136"/>
      <c r="K33" s="147"/>
    </row>
    <row r="34" spans="1:11" s="144" customFormat="1" ht="13.2" x14ac:dyDescent="0.25">
      <c r="A34" s="64">
        <v>42</v>
      </c>
      <c r="B34" s="68">
        <v>53500</v>
      </c>
      <c r="C34" s="200">
        <f>B34/7.5345</f>
        <v>7100.6702501824939</v>
      </c>
      <c r="D34" s="128"/>
      <c r="E34" s="189">
        <f t="shared" si="10"/>
        <v>0</v>
      </c>
      <c r="F34" s="132">
        <v>0</v>
      </c>
      <c r="G34" s="147"/>
      <c r="H34" s="136"/>
      <c r="I34" s="147"/>
      <c r="J34" s="136"/>
      <c r="K34" s="147"/>
    </row>
    <row r="35" spans="1:11" s="157" customFormat="1" ht="13.2" x14ac:dyDescent="0.25">
      <c r="A35" s="79" t="s">
        <v>89</v>
      </c>
      <c r="B35" s="113">
        <f>B36</f>
        <v>5482684.6499999994</v>
      </c>
      <c r="C35" s="127">
        <f t="shared" si="0"/>
        <v>727677.30439976102</v>
      </c>
      <c r="D35" s="127">
        <v>812950</v>
      </c>
      <c r="E35" s="232">
        <f t="shared" si="10"/>
        <v>111.71847673201486</v>
      </c>
      <c r="F35" s="156">
        <v>939600</v>
      </c>
      <c r="G35" s="155">
        <f>F35/D35*100</f>
        <v>115.57906390306907</v>
      </c>
      <c r="H35" s="135">
        <f t="shared" si="5"/>
        <v>939600</v>
      </c>
      <c r="I35" s="155">
        <f t="shared" si="3"/>
        <v>100</v>
      </c>
      <c r="J35" s="135">
        <f t="shared" ref="J35:J41" si="12">H35</f>
        <v>939600</v>
      </c>
      <c r="K35" s="155">
        <f t="shared" ref="K35:K39" si="13">J35/H35*100</f>
        <v>100</v>
      </c>
    </row>
    <row r="36" spans="1:11" s="241" customFormat="1" ht="13.2" x14ac:dyDescent="0.25">
      <c r="A36" s="234" t="s">
        <v>90</v>
      </c>
      <c r="B36" s="235">
        <f>B37</f>
        <v>5482684.6499999994</v>
      </c>
      <c r="C36" s="236">
        <f t="shared" si="0"/>
        <v>727677.30439976102</v>
      </c>
      <c r="D36" s="236">
        <v>812950</v>
      </c>
      <c r="E36" s="237">
        <f t="shared" si="10"/>
        <v>111.71847673201486</v>
      </c>
      <c r="F36" s="238">
        <v>939600</v>
      </c>
      <c r="G36" s="239">
        <f>F36/D36*100</f>
        <v>115.57906390306907</v>
      </c>
      <c r="H36" s="240">
        <f t="shared" si="5"/>
        <v>939600</v>
      </c>
      <c r="I36" s="239">
        <f t="shared" si="3"/>
        <v>100</v>
      </c>
      <c r="J36" s="240">
        <f t="shared" si="12"/>
        <v>939600</v>
      </c>
      <c r="K36" s="239">
        <f t="shared" si="13"/>
        <v>100</v>
      </c>
    </row>
    <row r="37" spans="1:11" s="144" customFormat="1" ht="13.2" x14ac:dyDescent="0.25">
      <c r="A37" s="48" t="s">
        <v>70</v>
      </c>
      <c r="B37" s="68">
        <f>B38</f>
        <v>5482684.6499999994</v>
      </c>
      <c r="C37" s="200">
        <f t="shared" si="0"/>
        <v>727677.30439976102</v>
      </c>
      <c r="D37" s="128">
        <v>812950</v>
      </c>
      <c r="E37" s="189">
        <f t="shared" si="10"/>
        <v>111.71847673201486</v>
      </c>
      <c r="F37" s="132">
        <v>939600</v>
      </c>
      <c r="G37" s="147">
        <f>F37/D37*100</f>
        <v>115.57906390306907</v>
      </c>
      <c r="H37" s="136">
        <f t="shared" si="5"/>
        <v>939600</v>
      </c>
      <c r="I37" s="147">
        <f t="shared" si="3"/>
        <v>100</v>
      </c>
      <c r="J37" s="136">
        <f t="shared" si="12"/>
        <v>939600</v>
      </c>
      <c r="K37" s="147">
        <f t="shared" si="13"/>
        <v>100</v>
      </c>
    </row>
    <row r="38" spans="1:11" s="154" customFormat="1" ht="13.2" x14ac:dyDescent="0.25">
      <c r="A38" s="81" t="s">
        <v>91</v>
      </c>
      <c r="B38" s="122">
        <f>B39+B43+B48+B50</f>
        <v>5482684.6499999994</v>
      </c>
      <c r="C38" s="129">
        <f t="shared" si="0"/>
        <v>727677.30439976102</v>
      </c>
      <c r="D38" s="129">
        <v>812950</v>
      </c>
      <c r="E38" s="233">
        <f t="shared" si="10"/>
        <v>111.71847673201486</v>
      </c>
      <c r="F38" s="153">
        <f>F39+F43+F48+F50</f>
        <v>939600</v>
      </c>
      <c r="G38" s="152">
        <f>F38/D38*100</f>
        <v>115.57906390306907</v>
      </c>
      <c r="H38" s="137">
        <f t="shared" si="5"/>
        <v>939600</v>
      </c>
      <c r="I38" s="152">
        <f t="shared" si="3"/>
        <v>100</v>
      </c>
      <c r="J38" s="137">
        <f t="shared" si="12"/>
        <v>939600</v>
      </c>
      <c r="K38" s="152">
        <f t="shared" si="13"/>
        <v>100</v>
      </c>
    </row>
    <row r="39" spans="1:11" s="144" customFormat="1" ht="13.2" x14ac:dyDescent="0.25">
      <c r="A39" s="63" t="s">
        <v>57</v>
      </c>
      <c r="B39" s="68">
        <f>B40+B41+B42</f>
        <v>4976404.9799999995</v>
      </c>
      <c r="C39" s="200">
        <f t="shared" si="0"/>
        <v>660482.44475413091</v>
      </c>
      <c r="D39" s="128"/>
      <c r="E39" s="189">
        <f t="shared" si="10"/>
        <v>0</v>
      </c>
      <c r="F39" s="132">
        <f>F40+F41+F42</f>
        <v>850000</v>
      </c>
      <c r="G39" s="147"/>
      <c r="H39" s="136">
        <f t="shared" si="5"/>
        <v>850000</v>
      </c>
      <c r="I39" s="147">
        <f t="shared" si="3"/>
        <v>100</v>
      </c>
      <c r="J39" s="136">
        <f t="shared" si="12"/>
        <v>850000</v>
      </c>
      <c r="K39" s="147">
        <f t="shared" si="13"/>
        <v>100</v>
      </c>
    </row>
    <row r="40" spans="1:11" s="144" customFormat="1" ht="13.2" x14ac:dyDescent="0.25">
      <c r="A40" s="64" t="s">
        <v>84</v>
      </c>
      <c r="B40" s="68">
        <v>4123469.23</v>
      </c>
      <c r="C40" s="200">
        <f t="shared" si="0"/>
        <v>547278.41661689559</v>
      </c>
      <c r="D40" s="128">
        <v>600000</v>
      </c>
      <c r="E40" s="189">
        <f t="shared" si="10"/>
        <v>109.63341176672246</v>
      </c>
      <c r="F40" s="132">
        <v>700000</v>
      </c>
      <c r="G40" s="147">
        <f>F40/D40*100</f>
        <v>116.66666666666667</v>
      </c>
      <c r="H40" s="136">
        <f t="shared" si="5"/>
        <v>700000</v>
      </c>
      <c r="I40" s="147"/>
      <c r="J40" s="136">
        <f t="shared" si="12"/>
        <v>700000</v>
      </c>
      <c r="K40" s="147"/>
    </row>
    <row r="41" spans="1:11" s="144" customFormat="1" ht="13.2" x14ac:dyDescent="0.25">
      <c r="A41" s="64" t="s">
        <v>92</v>
      </c>
      <c r="B41" s="68">
        <v>239422.79</v>
      </c>
      <c r="C41" s="200">
        <f t="shared" si="0"/>
        <v>31776.865087265247</v>
      </c>
      <c r="D41" s="128">
        <v>38630</v>
      </c>
      <c r="E41" s="189">
        <f t="shared" si="10"/>
        <v>121.56642857599311</v>
      </c>
      <c r="F41" s="132">
        <v>45000</v>
      </c>
      <c r="G41" s="147">
        <f>F41/D41*100</f>
        <v>116.4897747864354</v>
      </c>
      <c r="H41" s="136">
        <f t="shared" si="5"/>
        <v>45000</v>
      </c>
      <c r="I41" s="147"/>
      <c r="J41" s="136">
        <f t="shared" si="12"/>
        <v>45000</v>
      </c>
      <c r="K41" s="147"/>
    </row>
    <row r="42" spans="1:11" s="144" customFormat="1" ht="13.2" x14ac:dyDescent="0.25">
      <c r="A42" s="64" t="s">
        <v>85</v>
      </c>
      <c r="B42" s="68">
        <v>613512.95999999996</v>
      </c>
      <c r="C42" s="200">
        <f t="shared" si="0"/>
        <v>81427.163049970128</v>
      </c>
      <c r="D42" s="128">
        <v>92900</v>
      </c>
      <c r="E42" s="189">
        <f t="shared" si="10"/>
        <v>114.08969257959932</v>
      </c>
      <c r="F42" s="132">
        <v>105000</v>
      </c>
      <c r="G42" s="147">
        <f>F42/D42*100</f>
        <v>113.02475780409043</v>
      </c>
      <c r="H42" s="136">
        <f>F42</f>
        <v>105000</v>
      </c>
      <c r="I42" s="147"/>
      <c r="J42" s="136">
        <f>H42</f>
        <v>105000</v>
      </c>
      <c r="K42" s="147"/>
    </row>
    <row r="43" spans="1:11" s="144" customFormat="1" ht="13.2" x14ac:dyDescent="0.25">
      <c r="A43" s="63" t="s">
        <v>58</v>
      </c>
      <c r="B43" s="68">
        <f>B44+B45+B46+B47</f>
        <v>483928.70999999996</v>
      </c>
      <c r="C43" s="200">
        <f t="shared" si="0"/>
        <v>64228.377463667122</v>
      </c>
      <c r="D43" s="128"/>
      <c r="E43" s="189">
        <f t="shared" si="10"/>
        <v>0</v>
      </c>
      <c r="F43" s="132">
        <f>F44+F45+F46+F47</f>
        <v>83000</v>
      </c>
      <c r="G43" s="147"/>
      <c r="H43" s="136">
        <f t="shared" si="5"/>
        <v>83000</v>
      </c>
      <c r="I43" s="147">
        <f t="shared" si="3"/>
        <v>100</v>
      </c>
      <c r="J43" s="136">
        <f t="shared" ref="J43:J56" si="14">H43</f>
        <v>83000</v>
      </c>
      <c r="K43" s="147">
        <f t="shared" ref="K43" si="15">J43/H43*100</f>
        <v>100</v>
      </c>
    </row>
    <row r="44" spans="1:11" s="144" customFormat="1" ht="13.2" x14ac:dyDescent="0.25">
      <c r="A44" s="64" t="s">
        <v>93</v>
      </c>
      <c r="B44" s="68">
        <v>138872.95999999999</v>
      </c>
      <c r="C44" s="200">
        <f t="shared" si="0"/>
        <v>18431.609264052026</v>
      </c>
      <c r="D44" s="128">
        <v>25890</v>
      </c>
      <c r="E44" s="189">
        <f t="shared" si="10"/>
        <v>140.46521727483884</v>
      </c>
      <c r="F44" s="132">
        <v>25000</v>
      </c>
      <c r="G44" s="147">
        <f t="shared" ref="G44:G56" si="16">F44/D44*100</f>
        <v>96.562379297025885</v>
      </c>
      <c r="H44" s="136">
        <f t="shared" si="5"/>
        <v>25000</v>
      </c>
      <c r="I44" s="147"/>
      <c r="J44" s="136">
        <f t="shared" si="14"/>
        <v>25000</v>
      </c>
      <c r="K44" s="147"/>
    </row>
    <row r="45" spans="1:11" s="144" customFormat="1" ht="13.2" x14ac:dyDescent="0.25">
      <c r="A45" s="64" t="s">
        <v>76</v>
      </c>
      <c r="B45" s="68">
        <v>15407.22</v>
      </c>
      <c r="C45" s="200">
        <f t="shared" si="0"/>
        <v>2044.8895082619947</v>
      </c>
      <c r="D45" s="128">
        <v>9620</v>
      </c>
      <c r="E45" s="189">
        <f t="shared" si="10"/>
        <v>470.44106594181176</v>
      </c>
      <c r="F45" s="132">
        <v>8000</v>
      </c>
      <c r="G45" s="147">
        <f t="shared" si="16"/>
        <v>83.160083160083161</v>
      </c>
      <c r="H45" s="136">
        <f t="shared" si="5"/>
        <v>8000</v>
      </c>
      <c r="I45" s="147"/>
      <c r="J45" s="136">
        <f t="shared" si="14"/>
        <v>8000</v>
      </c>
      <c r="K45" s="147"/>
    </row>
    <row r="46" spans="1:11" s="144" customFormat="1" ht="13.2" x14ac:dyDescent="0.25">
      <c r="A46" s="64" t="s">
        <v>77</v>
      </c>
      <c r="B46" s="68">
        <v>224617.27</v>
      </c>
      <c r="C46" s="200">
        <f t="shared" si="0"/>
        <v>29811.834892826329</v>
      </c>
      <c r="D46" s="128">
        <v>27740</v>
      </c>
      <c r="E46" s="189">
        <f t="shared" si="10"/>
        <v>93.050293951128523</v>
      </c>
      <c r="F46" s="132">
        <v>35000</v>
      </c>
      <c r="G46" s="147">
        <f t="shared" si="16"/>
        <v>126.1715933669791</v>
      </c>
      <c r="H46" s="136">
        <f t="shared" si="5"/>
        <v>35000</v>
      </c>
      <c r="I46" s="147"/>
      <c r="J46" s="136">
        <f t="shared" si="14"/>
        <v>35000</v>
      </c>
      <c r="K46" s="147"/>
    </row>
    <row r="47" spans="1:11" s="144" customFormat="1" ht="13.2" x14ac:dyDescent="0.25">
      <c r="A47" s="64" t="s">
        <v>86</v>
      </c>
      <c r="B47" s="68">
        <v>105031.26</v>
      </c>
      <c r="C47" s="200">
        <f t="shared" si="0"/>
        <v>13940.043798526774</v>
      </c>
      <c r="D47" s="128">
        <v>13520</v>
      </c>
      <c r="E47" s="189">
        <f t="shared" si="10"/>
        <v>96.986782792094488</v>
      </c>
      <c r="F47" s="132">
        <v>15000</v>
      </c>
      <c r="G47" s="147">
        <f t="shared" si="16"/>
        <v>110.94674556213018</v>
      </c>
      <c r="H47" s="136">
        <f t="shared" si="5"/>
        <v>15000</v>
      </c>
      <c r="I47" s="147"/>
      <c r="J47" s="136">
        <f t="shared" si="14"/>
        <v>15000</v>
      </c>
      <c r="K47" s="147"/>
    </row>
    <row r="48" spans="1:11" s="144" customFormat="1" ht="13.2" x14ac:dyDescent="0.25">
      <c r="A48" s="63" t="s">
        <v>59</v>
      </c>
      <c r="B48" s="68">
        <v>9689.0499999999993</v>
      </c>
      <c r="C48" s="200">
        <f t="shared" si="0"/>
        <v>1285.9579268697323</v>
      </c>
      <c r="D48" s="128">
        <v>2650</v>
      </c>
      <c r="E48" s="189">
        <f t="shared" si="10"/>
        <v>206.07206072834802</v>
      </c>
      <c r="F48" s="132">
        <v>2600</v>
      </c>
      <c r="G48" s="147">
        <f t="shared" si="16"/>
        <v>98.113207547169807</v>
      </c>
      <c r="H48" s="136">
        <f t="shared" si="5"/>
        <v>2600</v>
      </c>
      <c r="I48" s="147">
        <f t="shared" si="3"/>
        <v>100</v>
      </c>
      <c r="J48" s="136">
        <f t="shared" si="14"/>
        <v>2600</v>
      </c>
      <c r="K48" s="147">
        <f t="shared" ref="K48" si="17">J48/H48*100</f>
        <v>100</v>
      </c>
    </row>
    <row r="49" spans="1:11" s="144" customFormat="1" ht="13.2" x14ac:dyDescent="0.25">
      <c r="A49" s="64" t="s">
        <v>94</v>
      </c>
      <c r="B49" s="68">
        <v>9689.0499999999993</v>
      </c>
      <c r="C49" s="200">
        <f t="shared" si="0"/>
        <v>1285.9579268697323</v>
      </c>
      <c r="D49" s="128">
        <v>2650</v>
      </c>
      <c r="E49" s="189">
        <f t="shared" si="10"/>
        <v>206.07206072834802</v>
      </c>
      <c r="F49" s="132">
        <v>2600</v>
      </c>
      <c r="G49" s="147">
        <f t="shared" si="16"/>
        <v>98.113207547169807</v>
      </c>
      <c r="H49" s="136">
        <f t="shared" si="5"/>
        <v>2600</v>
      </c>
      <c r="I49" s="147"/>
      <c r="J49" s="136">
        <f t="shared" si="14"/>
        <v>2600</v>
      </c>
      <c r="K49" s="147"/>
    </row>
    <row r="50" spans="1:11" s="144" customFormat="1" ht="26.4" x14ac:dyDescent="0.25">
      <c r="A50" s="63" t="s">
        <v>62</v>
      </c>
      <c r="B50" s="68">
        <v>12661.91</v>
      </c>
      <c r="C50" s="200">
        <f t="shared" si="0"/>
        <v>1680.5242550932376</v>
      </c>
      <c r="D50" s="128">
        <v>2000</v>
      </c>
      <c r="E50" s="189">
        <f t="shared" si="10"/>
        <v>119.01048104116995</v>
      </c>
      <c r="F50" s="132">
        <v>4000</v>
      </c>
      <c r="G50" s="147">
        <f t="shared" si="16"/>
        <v>200</v>
      </c>
      <c r="H50" s="136">
        <f t="shared" si="5"/>
        <v>4000</v>
      </c>
      <c r="I50" s="147">
        <f t="shared" si="3"/>
        <v>100</v>
      </c>
      <c r="J50" s="136">
        <f t="shared" si="14"/>
        <v>4000</v>
      </c>
      <c r="K50" s="147">
        <f t="shared" ref="K50" si="18">J50/H50*100</f>
        <v>100</v>
      </c>
    </row>
    <row r="51" spans="1:11" s="144" customFormat="1" ht="13.2" x14ac:dyDescent="0.25">
      <c r="A51" s="64" t="s">
        <v>79</v>
      </c>
      <c r="B51" s="68">
        <v>12666.91</v>
      </c>
      <c r="C51" s="200">
        <f>B51/7.5345</f>
        <v>1681.1878691353108</v>
      </c>
      <c r="D51" s="128">
        <v>2000</v>
      </c>
      <c r="E51" s="189">
        <f t="shared" si="10"/>
        <v>118.96350412215766</v>
      </c>
      <c r="F51" s="132">
        <v>2000</v>
      </c>
      <c r="G51" s="147">
        <f t="shared" si="16"/>
        <v>100</v>
      </c>
      <c r="H51" s="136">
        <f t="shared" si="5"/>
        <v>2000</v>
      </c>
      <c r="I51" s="147"/>
      <c r="J51" s="136">
        <f t="shared" si="14"/>
        <v>2000</v>
      </c>
      <c r="K51" s="147"/>
    </row>
    <row r="52" spans="1:11" s="144" customFormat="1" ht="13.2" x14ac:dyDescent="0.25">
      <c r="A52" s="64" t="s">
        <v>80</v>
      </c>
      <c r="B52" s="68">
        <v>0</v>
      </c>
      <c r="C52" s="200">
        <f t="shared" si="0"/>
        <v>0</v>
      </c>
      <c r="D52" s="128">
        <v>0</v>
      </c>
      <c r="E52" s="189"/>
      <c r="F52" s="132">
        <v>2000</v>
      </c>
      <c r="G52" s="147" t="e">
        <f t="shared" si="16"/>
        <v>#DIV/0!</v>
      </c>
      <c r="H52" s="136">
        <f t="shared" si="5"/>
        <v>2000</v>
      </c>
      <c r="I52" s="147"/>
      <c r="J52" s="136">
        <f t="shared" si="14"/>
        <v>2000</v>
      </c>
      <c r="K52" s="147"/>
    </row>
    <row r="53" spans="1:11" s="157" customFormat="1" ht="26.4" x14ac:dyDescent="0.25">
      <c r="A53" s="79" t="s">
        <v>99</v>
      </c>
      <c r="B53" s="113">
        <v>0</v>
      </c>
      <c r="C53" s="127">
        <f t="shared" si="0"/>
        <v>0</v>
      </c>
      <c r="D53" s="127">
        <v>2100</v>
      </c>
      <c r="E53" s="232"/>
      <c r="F53" s="156">
        <v>4100</v>
      </c>
      <c r="G53" s="155">
        <f t="shared" si="16"/>
        <v>195.23809523809524</v>
      </c>
      <c r="H53" s="135">
        <f t="shared" ref="H53:H56" si="19">F53</f>
        <v>4100</v>
      </c>
      <c r="I53" s="155">
        <f t="shared" ref="I53:I59" si="20">H53/F53*100</f>
        <v>100</v>
      </c>
      <c r="J53" s="135">
        <f t="shared" si="14"/>
        <v>4100</v>
      </c>
      <c r="K53" s="155">
        <f t="shared" ref="K53:K56" si="21">J53/H53*100</f>
        <v>100</v>
      </c>
    </row>
    <row r="54" spans="1:11" s="241" customFormat="1" ht="26.4" x14ac:dyDescent="0.25">
      <c r="A54" s="234" t="s">
        <v>100</v>
      </c>
      <c r="B54" s="235">
        <v>0</v>
      </c>
      <c r="C54" s="236">
        <f t="shared" si="0"/>
        <v>0</v>
      </c>
      <c r="D54" s="236">
        <v>2100</v>
      </c>
      <c r="E54" s="237"/>
      <c r="F54" s="238">
        <v>4100</v>
      </c>
      <c r="G54" s="239">
        <f t="shared" si="16"/>
        <v>195.23809523809524</v>
      </c>
      <c r="H54" s="240">
        <f t="shared" si="19"/>
        <v>4100</v>
      </c>
      <c r="I54" s="239">
        <f t="shared" si="20"/>
        <v>100</v>
      </c>
      <c r="J54" s="240">
        <f t="shared" si="14"/>
        <v>4100</v>
      </c>
      <c r="K54" s="239">
        <f t="shared" si="21"/>
        <v>100</v>
      </c>
    </row>
    <row r="55" spans="1:11" s="144" customFormat="1" ht="26.4" x14ac:dyDescent="0.25">
      <c r="A55" s="48" t="s">
        <v>72</v>
      </c>
      <c r="B55" s="68">
        <v>0</v>
      </c>
      <c r="C55" s="200">
        <f t="shared" si="0"/>
        <v>0</v>
      </c>
      <c r="D55" s="128">
        <v>2100</v>
      </c>
      <c r="E55" s="189"/>
      <c r="F55" s="132">
        <v>4100</v>
      </c>
      <c r="G55" s="147">
        <f t="shared" si="16"/>
        <v>195.23809523809524</v>
      </c>
      <c r="H55" s="138">
        <f t="shared" si="19"/>
        <v>4100</v>
      </c>
      <c r="I55" s="147">
        <f t="shared" si="20"/>
        <v>100</v>
      </c>
      <c r="J55" s="138">
        <f t="shared" si="14"/>
        <v>4100</v>
      </c>
      <c r="K55" s="147">
        <f t="shared" si="21"/>
        <v>100</v>
      </c>
    </row>
    <row r="56" spans="1:11" s="154" customFormat="1" ht="26.4" x14ac:dyDescent="0.25">
      <c r="A56" s="81" t="s">
        <v>101</v>
      </c>
      <c r="B56" s="122">
        <v>0</v>
      </c>
      <c r="C56" s="129">
        <f t="shared" si="0"/>
        <v>0</v>
      </c>
      <c r="D56" s="129">
        <v>2100</v>
      </c>
      <c r="E56" s="233"/>
      <c r="F56" s="153">
        <v>4100</v>
      </c>
      <c r="G56" s="152">
        <f t="shared" si="16"/>
        <v>195.23809523809524</v>
      </c>
      <c r="H56" s="137">
        <f t="shared" si="19"/>
        <v>4100</v>
      </c>
      <c r="I56" s="152">
        <f t="shared" si="20"/>
        <v>100</v>
      </c>
      <c r="J56" s="137">
        <f t="shared" si="14"/>
        <v>4100</v>
      </c>
      <c r="K56" s="152">
        <f t="shared" si="21"/>
        <v>100</v>
      </c>
    </row>
    <row r="57" spans="1:11" s="144" customFormat="1" ht="13.2" x14ac:dyDescent="0.25">
      <c r="A57" s="63" t="s">
        <v>58</v>
      </c>
      <c r="B57" s="68">
        <v>0</v>
      </c>
      <c r="C57" s="200">
        <f t="shared" si="0"/>
        <v>0</v>
      </c>
      <c r="D57" s="128">
        <v>0</v>
      </c>
      <c r="E57" s="189"/>
      <c r="F57" s="132">
        <v>0</v>
      </c>
      <c r="G57" s="147"/>
      <c r="H57" s="136">
        <f>F57</f>
        <v>0</v>
      </c>
      <c r="I57" s="147"/>
      <c r="J57" s="136">
        <f>H57</f>
        <v>0</v>
      </c>
      <c r="K57" s="147"/>
    </row>
    <row r="58" spans="1:11" s="144" customFormat="1" ht="13.2" x14ac:dyDescent="0.25">
      <c r="A58" s="63" t="s">
        <v>76</v>
      </c>
      <c r="B58" s="68">
        <v>0</v>
      </c>
      <c r="C58" s="200">
        <f t="shared" si="0"/>
        <v>0</v>
      </c>
      <c r="D58" s="128"/>
      <c r="E58" s="189"/>
      <c r="F58" s="132">
        <v>0</v>
      </c>
      <c r="G58" s="147"/>
      <c r="H58" s="136"/>
      <c r="I58" s="147"/>
      <c r="J58" s="136"/>
      <c r="K58" s="147"/>
    </row>
    <row r="59" spans="1:11" s="144" customFormat="1" ht="26.4" x14ac:dyDescent="0.25">
      <c r="A59" s="63" t="s">
        <v>62</v>
      </c>
      <c r="B59" s="68">
        <v>0</v>
      </c>
      <c r="C59" s="200">
        <f t="shared" si="0"/>
        <v>0</v>
      </c>
      <c r="D59" s="128">
        <v>2100</v>
      </c>
      <c r="E59" s="189"/>
      <c r="F59" s="132">
        <f>F60+F61</f>
        <v>4100</v>
      </c>
      <c r="G59" s="147">
        <f>F59/D59*100</f>
        <v>195.23809523809524</v>
      </c>
      <c r="H59" s="136">
        <f t="shared" ref="H59:H68" si="22">F59</f>
        <v>4100</v>
      </c>
      <c r="I59" s="147">
        <f t="shared" si="20"/>
        <v>100</v>
      </c>
      <c r="J59" s="136">
        <f t="shared" ref="J59:J81" si="23">H59</f>
        <v>4100</v>
      </c>
      <c r="K59" s="147">
        <f t="shared" ref="K59" si="24">J59/H59*100</f>
        <v>100</v>
      </c>
    </row>
    <row r="60" spans="1:11" s="144" customFormat="1" ht="13.2" x14ac:dyDescent="0.25">
      <c r="A60" s="64" t="s">
        <v>79</v>
      </c>
      <c r="B60" s="68">
        <v>0</v>
      </c>
      <c r="C60" s="200">
        <f t="shared" si="0"/>
        <v>0</v>
      </c>
      <c r="D60" s="128">
        <v>0</v>
      </c>
      <c r="E60" s="189"/>
      <c r="F60" s="132">
        <v>0</v>
      </c>
      <c r="G60" s="147"/>
      <c r="H60" s="136">
        <f t="shared" si="22"/>
        <v>0</v>
      </c>
      <c r="I60" s="147"/>
      <c r="J60" s="136">
        <f t="shared" si="23"/>
        <v>0</v>
      </c>
      <c r="K60" s="147"/>
    </row>
    <row r="61" spans="1:11" s="144" customFormat="1" ht="13.2" x14ac:dyDescent="0.25">
      <c r="A61" s="64" t="s">
        <v>115</v>
      </c>
      <c r="B61" s="68">
        <v>0</v>
      </c>
      <c r="C61" s="200">
        <f>B61/7.5345</f>
        <v>0</v>
      </c>
      <c r="D61" s="128">
        <v>2100</v>
      </c>
      <c r="E61" s="189"/>
      <c r="F61" s="132">
        <v>4100</v>
      </c>
      <c r="G61" s="147">
        <f t="shared" ref="G61:G88" si="25">F61/D61*100</f>
        <v>195.23809523809524</v>
      </c>
      <c r="H61" s="136">
        <f t="shared" si="22"/>
        <v>4100</v>
      </c>
      <c r="I61" s="147">
        <f>H61/F61*100</f>
        <v>100</v>
      </c>
      <c r="J61" s="136">
        <f t="shared" si="23"/>
        <v>4100</v>
      </c>
      <c r="K61" s="147">
        <f>J61/H61*100</f>
        <v>100</v>
      </c>
    </row>
    <row r="62" spans="1:11" s="157" customFormat="1" ht="13.2" x14ac:dyDescent="0.25">
      <c r="A62" s="79" t="s">
        <v>102</v>
      </c>
      <c r="B62" s="113">
        <v>13905.33</v>
      </c>
      <c r="C62" s="127">
        <f t="shared" si="0"/>
        <v>1845.5544495321519</v>
      </c>
      <c r="D62" s="127">
        <v>2650</v>
      </c>
      <c r="E62" s="232">
        <f t="shared" ref="E62:E88" si="26">D62/C62*100</f>
        <v>143.58828593064675</v>
      </c>
      <c r="F62" s="156">
        <v>2650</v>
      </c>
      <c r="G62" s="155">
        <f t="shared" si="25"/>
        <v>100</v>
      </c>
      <c r="H62" s="135">
        <f t="shared" si="22"/>
        <v>2650</v>
      </c>
      <c r="I62" s="155">
        <f t="shared" ref="I62:I73" si="27">H62/F62*100</f>
        <v>100</v>
      </c>
      <c r="J62" s="135">
        <f t="shared" si="23"/>
        <v>2650</v>
      </c>
      <c r="K62" s="155">
        <f t="shared" ref="K62:K66" si="28">J62/H62*100</f>
        <v>100</v>
      </c>
    </row>
    <row r="63" spans="1:11" s="241" customFormat="1" ht="13.2" x14ac:dyDescent="0.25">
      <c r="A63" s="234" t="s">
        <v>103</v>
      </c>
      <c r="B63" s="235">
        <v>13905.33</v>
      </c>
      <c r="C63" s="236">
        <f t="shared" si="0"/>
        <v>1845.5544495321519</v>
      </c>
      <c r="D63" s="236">
        <v>2650</v>
      </c>
      <c r="E63" s="237">
        <f t="shared" si="26"/>
        <v>143.58828593064675</v>
      </c>
      <c r="F63" s="238">
        <v>2650</v>
      </c>
      <c r="G63" s="239">
        <f t="shared" si="25"/>
        <v>100</v>
      </c>
      <c r="H63" s="240">
        <f t="shared" si="22"/>
        <v>2650</v>
      </c>
      <c r="I63" s="239">
        <f t="shared" si="27"/>
        <v>100</v>
      </c>
      <c r="J63" s="240">
        <f t="shared" si="23"/>
        <v>2650</v>
      </c>
      <c r="K63" s="239">
        <f t="shared" si="28"/>
        <v>100</v>
      </c>
    </row>
    <row r="64" spans="1:11" s="144" customFormat="1" ht="26.4" x14ac:dyDescent="0.25">
      <c r="A64" s="48" t="s">
        <v>72</v>
      </c>
      <c r="B64" s="68">
        <v>13905.33</v>
      </c>
      <c r="C64" s="200">
        <f t="shared" si="0"/>
        <v>1845.5544495321519</v>
      </c>
      <c r="D64" s="128">
        <v>2650</v>
      </c>
      <c r="E64" s="189">
        <f t="shared" si="26"/>
        <v>143.58828593064675</v>
      </c>
      <c r="F64" s="132">
        <v>2650</v>
      </c>
      <c r="G64" s="147">
        <f t="shared" si="25"/>
        <v>100</v>
      </c>
      <c r="H64" s="136">
        <f t="shared" si="22"/>
        <v>2650</v>
      </c>
      <c r="I64" s="147">
        <f t="shared" si="27"/>
        <v>100</v>
      </c>
      <c r="J64" s="136">
        <f t="shared" si="23"/>
        <v>2650</v>
      </c>
      <c r="K64" s="147">
        <f t="shared" si="28"/>
        <v>100</v>
      </c>
    </row>
    <row r="65" spans="1:11" s="154" customFormat="1" ht="13.2" x14ac:dyDescent="0.25">
      <c r="A65" s="81" t="s">
        <v>104</v>
      </c>
      <c r="B65" s="122">
        <v>13905.33</v>
      </c>
      <c r="C65" s="129">
        <f t="shared" si="0"/>
        <v>1845.5544495321519</v>
      </c>
      <c r="D65" s="129">
        <v>2650</v>
      </c>
      <c r="E65" s="233">
        <f t="shared" si="26"/>
        <v>143.58828593064675</v>
      </c>
      <c r="F65" s="153">
        <v>2650</v>
      </c>
      <c r="G65" s="152">
        <f t="shared" si="25"/>
        <v>100</v>
      </c>
      <c r="H65" s="137">
        <f t="shared" si="22"/>
        <v>2650</v>
      </c>
      <c r="I65" s="152">
        <f t="shared" si="27"/>
        <v>100</v>
      </c>
      <c r="J65" s="137">
        <f t="shared" si="23"/>
        <v>2650</v>
      </c>
      <c r="K65" s="152">
        <f t="shared" si="28"/>
        <v>100</v>
      </c>
    </row>
    <row r="66" spans="1:11" s="144" customFormat="1" ht="13.2" x14ac:dyDescent="0.25">
      <c r="A66" s="63" t="s">
        <v>58</v>
      </c>
      <c r="B66" s="68">
        <v>13905.33</v>
      </c>
      <c r="C66" s="200">
        <f t="shared" si="0"/>
        <v>1845.5544495321519</v>
      </c>
      <c r="D66" s="128">
        <v>2650</v>
      </c>
      <c r="E66" s="189">
        <f t="shared" si="26"/>
        <v>143.58828593064675</v>
      </c>
      <c r="F66" s="132">
        <v>2650</v>
      </c>
      <c r="G66" s="147">
        <f t="shared" si="25"/>
        <v>100</v>
      </c>
      <c r="H66" s="136">
        <f t="shared" si="22"/>
        <v>2650</v>
      </c>
      <c r="I66" s="147">
        <f t="shared" si="27"/>
        <v>100</v>
      </c>
      <c r="J66" s="136">
        <f t="shared" si="23"/>
        <v>2650</v>
      </c>
      <c r="K66" s="147">
        <f t="shared" si="28"/>
        <v>100</v>
      </c>
    </row>
    <row r="67" spans="1:11" s="144" customFormat="1" ht="13.2" x14ac:dyDescent="0.25">
      <c r="A67" s="64" t="s">
        <v>93</v>
      </c>
      <c r="B67" s="68">
        <v>11600</v>
      </c>
      <c r="C67" s="200">
        <f t="shared" si="0"/>
        <v>1539.5845776096621</v>
      </c>
      <c r="D67" s="128">
        <v>1650</v>
      </c>
      <c r="E67" s="189">
        <f t="shared" si="26"/>
        <v>107.17176724137931</v>
      </c>
      <c r="F67" s="132">
        <v>1650</v>
      </c>
      <c r="G67" s="147">
        <f t="shared" si="25"/>
        <v>100</v>
      </c>
      <c r="H67" s="136">
        <f t="shared" si="22"/>
        <v>1650</v>
      </c>
      <c r="I67" s="147"/>
      <c r="J67" s="136">
        <f t="shared" si="23"/>
        <v>1650</v>
      </c>
      <c r="K67" s="147"/>
    </row>
    <row r="68" spans="1:11" s="144" customFormat="1" ht="13.2" x14ac:dyDescent="0.25">
      <c r="A68" s="64" t="s">
        <v>76</v>
      </c>
      <c r="B68" s="68">
        <v>2305.33</v>
      </c>
      <c r="C68" s="200">
        <f t="shared" ref="C68:C79" si="29">B68/7.5345</f>
        <v>305.96987192248986</v>
      </c>
      <c r="D68" s="128">
        <v>1000</v>
      </c>
      <c r="E68" s="189">
        <f t="shared" si="26"/>
        <v>326.8295645308915</v>
      </c>
      <c r="F68" s="132">
        <v>1000</v>
      </c>
      <c r="G68" s="147">
        <f t="shared" si="25"/>
        <v>100</v>
      </c>
      <c r="H68" s="136">
        <f t="shared" si="22"/>
        <v>1000</v>
      </c>
      <c r="I68" s="147"/>
      <c r="J68" s="136">
        <f t="shared" si="23"/>
        <v>1000</v>
      </c>
      <c r="K68" s="147"/>
    </row>
    <row r="69" spans="1:11" s="157" customFormat="1" ht="26.4" x14ac:dyDescent="0.25">
      <c r="A69" s="79" t="s">
        <v>106</v>
      </c>
      <c r="B69" s="113">
        <v>525103.26</v>
      </c>
      <c r="C69" s="127">
        <f t="shared" si="29"/>
        <v>69693.179374875574</v>
      </c>
      <c r="D69" s="127">
        <v>53000</v>
      </c>
      <c r="E69" s="232">
        <f t="shared" si="26"/>
        <v>76.04761394930209</v>
      </c>
      <c r="F69" s="156">
        <f>F70</f>
        <v>129000</v>
      </c>
      <c r="G69" s="155">
        <f t="shared" si="25"/>
        <v>243.39622641509436</v>
      </c>
      <c r="H69" s="135">
        <f t="shared" ref="H69:H81" si="30">F69</f>
        <v>129000</v>
      </c>
      <c r="I69" s="155">
        <f t="shared" si="27"/>
        <v>100</v>
      </c>
      <c r="J69" s="135">
        <f t="shared" si="23"/>
        <v>129000</v>
      </c>
      <c r="K69" s="155">
        <f t="shared" ref="K69:K70" si="31">J69/H69*100</f>
        <v>100</v>
      </c>
    </row>
    <row r="70" spans="1:11" s="241" customFormat="1" ht="26.4" x14ac:dyDescent="0.25">
      <c r="A70" s="234" t="s">
        <v>107</v>
      </c>
      <c r="B70" s="235">
        <v>525103.26</v>
      </c>
      <c r="C70" s="236">
        <f t="shared" si="29"/>
        <v>69693.179374875574</v>
      </c>
      <c r="D70" s="236">
        <v>53000</v>
      </c>
      <c r="E70" s="237">
        <f t="shared" si="26"/>
        <v>76.04761394930209</v>
      </c>
      <c r="F70" s="238">
        <f>F71</f>
        <v>129000</v>
      </c>
      <c r="G70" s="239">
        <f t="shared" si="25"/>
        <v>243.39622641509436</v>
      </c>
      <c r="H70" s="240">
        <f t="shared" si="30"/>
        <v>129000</v>
      </c>
      <c r="I70" s="239">
        <f t="shared" si="27"/>
        <v>100</v>
      </c>
      <c r="J70" s="240">
        <f t="shared" si="23"/>
        <v>129000</v>
      </c>
      <c r="K70" s="239">
        <f t="shared" si="31"/>
        <v>100</v>
      </c>
    </row>
    <row r="71" spans="1:11" s="144" customFormat="1" ht="26.4" x14ac:dyDescent="0.25">
      <c r="A71" s="48" t="s">
        <v>72</v>
      </c>
      <c r="B71" s="68">
        <v>525103.26</v>
      </c>
      <c r="C71" s="200">
        <f t="shared" si="29"/>
        <v>69693.179374875574</v>
      </c>
      <c r="D71" s="128">
        <v>53000</v>
      </c>
      <c r="E71" s="189">
        <f t="shared" si="26"/>
        <v>76.04761394930209</v>
      </c>
      <c r="F71" s="132">
        <f>F72</f>
        <v>129000</v>
      </c>
      <c r="G71" s="147">
        <f t="shared" si="25"/>
        <v>243.39622641509436</v>
      </c>
      <c r="H71" s="136">
        <f t="shared" si="30"/>
        <v>129000</v>
      </c>
      <c r="I71" s="147"/>
      <c r="J71" s="136">
        <f t="shared" si="23"/>
        <v>129000</v>
      </c>
      <c r="K71" s="147"/>
    </row>
    <row r="72" spans="1:11" s="154" customFormat="1" ht="26.4" x14ac:dyDescent="0.25">
      <c r="A72" s="81" t="s">
        <v>108</v>
      </c>
      <c r="B72" s="122">
        <v>525103.26</v>
      </c>
      <c r="C72" s="129">
        <f t="shared" si="29"/>
        <v>69693.179374875574</v>
      </c>
      <c r="D72" s="129">
        <v>53000</v>
      </c>
      <c r="E72" s="233">
        <f t="shared" si="26"/>
        <v>76.04761394930209</v>
      </c>
      <c r="F72" s="153">
        <f>F73+F76</f>
        <v>129000</v>
      </c>
      <c r="G72" s="152">
        <f t="shared" si="25"/>
        <v>243.39622641509436</v>
      </c>
      <c r="H72" s="137">
        <f t="shared" si="30"/>
        <v>129000</v>
      </c>
      <c r="I72" s="152"/>
      <c r="J72" s="137">
        <f t="shared" si="23"/>
        <v>129000</v>
      </c>
      <c r="K72" s="152"/>
    </row>
    <row r="73" spans="1:11" s="148" customFormat="1" ht="13.2" x14ac:dyDescent="0.25">
      <c r="A73" s="70" t="s">
        <v>116</v>
      </c>
      <c r="B73" s="123">
        <f>B74+B75</f>
        <v>505750.76999999996</v>
      </c>
      <c r="C73" s="200">
        <f t="shared" si="29"/>
        <v>67124.6625522596</v>
      </c>
      <c r="D73" s="130">
        <v>50000</v>
      </c>
      <c r="E73" s="189">
        <f t="shared" si="26"/>
        <v>74.488270180982624</v>
      </c>
      <c r="F73" s="133">
        <f>F74+F75</f>
        <v>123000</v>
      </c>
      <c r="G73" s="147">
        <f t="shared" si="25"/>
        <v>246</v>
      </c>
      <c r="H73" s="136">
        <f t="shared" si="30"/>
        <v>123000</v>
      </c>
      <c r="I73" s="147">
        <f t="shared" si="27"/>
        <v>100</v>
      </c>
      <c r="J73" s="136">
        <f t="shared" si="23"/>
        <v>123000</v>
      </c>
      <c r="K73" s="147">
        <f t="shared" ref="K73" si="32">J73/H73*100</f>
        <v>100</v>
      </c>
    </row>
    <row r="74" spans="1:11" s="148" customFormat="1" ht="13.2" x14ac:dyDescent="0.25">
      <c r="A74" s="70" t="s">
        <v>117</v>
      </c>
      <c r="B74" s="123">
        <v>476905.73</v>
      </c>
      <c r="C74" s="200">
        <f t="shared" si="29"/>
        <v>63296.267834627375</v>
      </c>
      <c r="D74" s="130">
        <v>47700</v>
      </c>
      <c r="E74" s="189">
        <f t="shared" si="26"/>
        <v>75.359893453156872</v>
      </c>
      <c r="F74" s="133">
        <v>113000</v>
      </c>
      <c r="G74" s="147">
        <f t="shared" si="25"/>
        <v>236.89727463312371</v>
      </c>
      <c r="H74" s="136">
        <f t="shared" si="30"/>
        <v>113000</v>
      </c>
      <c r="I74" s="147"/>
      <c r="J74" s="136">
        <f t="shared" si="23"/>
        <v>113000</v>
      </c>
      <c r="K74" s="147"/>
    </row>
    <row r="75" spans="1:11" s="148" customFormat="1" ht="13.2" x14ac:dyDescent="0.25">
      <c r="A75" s="70" t="s">
        <v>85</v>
      </c>
      <c r="B75" s="123">
        <v>28845.040000000001</v>
      </c>
      <c r="C75" s="200">
        <f t="shared" si="29"/>
        <v>3828.3947176322249</v>
      </c>
      <c r="D75" s="130">
        <v>2300</v>
      </c>
      <c r="E75" s="189">
        <f t="shared" si="26"/>
        <v>60.07739978866384</v>
      </c>
      <c r="F75" s="133">
        <v>10000</v>
      </c>
      <c r="G75" s="147">
        <f t="shared" si="25"/>
        <v>434.78260869565213</v>
      </c>
      <c r="H75" s="136">
        <f t="shared" si="30"/>
        <v>10000</v>
      </c>
      <c r="I75" s="147"/>
      <c r="J75" s="136">
        <f t="shared" si="23"/>
        <v>10000</v>
      </c>
      <c r="K75" s="147"/>
    </row>
    <row r="76" spans="1:11" s="144" customFormat="1" ht="13.2" x14ac:dyDescent="0.25">
      <c r="A76" s="63" t="s">
        <v>58</v>
      </c>
      <c r="B76" s="68">
        <v>19352.490000000002</v>
      </c>
      <c r="C76" s="200">
        <f t="shared" si="29"/>
        <v>2568.5168226159667</v>
      </c>
      <c r="D76" s="128">
        <v>3000</v>
      </c>
      <c r="E76" s="189">
        <f t="shared" si="26"/>
        <v>116.79892354937272</v>
      </c>
      <c r="F76" s="132">
        <v>6000</v>
      </c>
      <c r="G76" s="147">
        <f t="shared" si="25"/>
        <v>200</v>
      </c>
      <c r="H76" s="136">
        <f t="shared" si="30"/>
        <v>6000</v>
      </c>
      <c r="I76" s="147">
        <f t="shared" ref="I76:I86" si="33">H76/F76*100</f>
        <v>100</v>
      </c>
      <c r="J76" s="136">
        <f t="shared" si="23"/>
        <v>6000</v>
      </c>
      <c r="K76" s="147">
        <f t="shared" ref="K76" si="34">J76/H76*100</f>
        <v>100</v>
      </c>
    </row>
    <row r="77" spans="1:11" s="144" customFormat="1" ht="13.2" x14ac:dyDescent="0.25">
      <c r="A77" s="64" t="s">
        <v>93</v>
      </c>
      <c r="B77" s="68">
        <v>19352.490000000002</v>
      </c>
      <c r="C77" s="200">
        <f t="shared" si="29"/>
        <v>2568.5168226159667</v>
      </c>
      <c r="D77" s="128">
        <v>3000</v>
      </c>
      <c r="E77" s="189">
        <f t="shared" si="26"/>
        <v>116.79892354937272</v>
      </c>
      <c r="F77" s="132">
        <v>6000</v>
      </c>
      <c r="G77" s="147">
        <f t="shared" si="25"/>
        <v>200</v>
      </c>
      <c r="H77" s="136">
        <f t="shared" si="30"/>
        <v>6000</v>
      </c>
      <c r="I77" s="147"/>
      <c r="J77" s="136">
        <f t="shared" si="23"/>
        <v>6000</v>
      </c>
      <c r="K77" s="147"/>
    </row>
    <row r="78" spans="1:11" s="157" customFormat="1" ht="13.2" x14ac:dyDescent="0.25">
      <c r="A78" s="79" t="s">
        <v>109</v>
      </c>
      <c r="B78" s="113">
        <v>36582.89</v>
      </c>
      <c r="C78" s="127">
        <f t="shared" si="29"/>
        <v>4855.3839007233391</v>
      </c>
      <c r="D78" s="127">
        <v>1400</v>
      </c>
      <c r="E78" s="232">
        <f t="shared" si="26"/>
        <v>28.833971290950501</v>
      </c>
      <c r="F78" s="156">
        <f>F79</f>
        <v>28000</v>
      </c>
      <c r="G78" s="155">
        <f t="shared" si="25"/>
        <v>2000</v>
      </c>
      <c r="H78" s="135">
        <f t="shared" si="30"/>
        <v>28000</v>
      </c>
      <c r="I78" s="155">
        <f t="shared" si="33"/>
        <v>100</v>
      </c>
      <c r="J78" s="135">
        <f t="shared" si="23"/>
        <v>28000</v>
      </c>
      <c r="K78" s="155">
        <f t="shared" ref="K78:K82" si="35">J78/H78*100</f>
        <v>100</v>
      </c>
    </row>
    <row r="79" spans="1:11" s="241" customFormat="1" ht="26.4" x14ac:dyDescent="0.25">
      <c r="A79" s="234" t="s">
        <v>110</v>
      </c>
      <c r="B79" s="235">
        <v>36582.89</v>
      </c>
      <c r="C79" s="236">
        <f t="shared" si="29"/>
        <v>4855.3839007233391</v>
      </c>
      <c r="D79" s="236">
        <v>1400</v>
      </c>
      <c r="E79" s="237">
        <f t="shared" si="26"/>
        <v>28.833971290950501</v>
      </c>
      <c r="F79" s="238">
        <f>F80</f>
        <v>28000</v>
      </c>
      <c r="G79" s="239">
        <f t="shared" si="25"/>
        <v>2000</v>
      </c>
      <c r="H79" s="240">
        <f t="shared" si="30"/>
        <v>28000</v>
      </c>
      <c r="I79" s="239">
        <f t="shared" si="33"/>
        <v>100</v>
      </c>
      <c r="J79" s="240">
        <f t="shared" si="23"/>
        <v>28000</v>
      </c>
      <c r="K79" s="239">
        <f t="shared" si="35"/>
        <v>100</v>
      </c>
    </row>
    <row r="80" spans="1:11" s="144" customFormat="1" ht="26.4" x14ac:dyDescent="0.25">
      <c r="A80" s="48" t="s">
        <v>72</v>
      </c>
      <c r="B80" s="68">
        <v>36582.89</v>
      </c>
      <c r="C80" s="200">
        <f>B80/7.5345</f>
        <v>4855.3839007233391</v>
      </c>
      <c r="D80" s="128">
        <v>1400</v>
      </c>
      <c r="E80" s="189">
        <f t="shared" si="26"/>
        <v>28.833971290950501</v>
      </c>
      <c r="F80" s="132">
        <f>F81</f>
        <v>28000</v>
      </c>
      <c r="G80" s="147">
        <f t="shared" si="25"/>
        <v>2000</v>
      </c>
      <c r="H80" s="136">
        <f t="shared" si="30"/>
        <v>28000</v>
      </c>
      <c r="I80" s="147">
        <f t="shared" si="33"/>
        <v>100</v>
      </c>
      <c r="J80" s="136">
        <f t="shared" si="23"/>
        <v>28000</v>
      </c>
      <c r="K80" s="147">
        <f t="shared" si="35"/>
        <v>100</v>
      </c>
    </row>
    <row r="81" spans="1:11" s="154" customFormat="1" ht="26.4" x14ac:dyDescent="0.25">
      <c r="A81" s="81" t="s">
        <v>105</v>
      </c>
      <c r="B81" s="122">
        <v>36582.89</v>
      </c>
      <c r="C81" s="129">
        <f>B81/7.5345</f>
        <v>4855.3839007233391</v>
      </c>
      <c r="D81" s="129">
        <v>1400</v>
      </c>
      <c r="E81" s="233">
        <f t="shared" si="26"/>
        <v>28.833971290950501</v>
      </c>
      <c r="F81" s="153">
        <f>F82+F85+F87</f>
        <v>28000</v>
      </c>
      <c r="G81" s="152">
        <f t="shared" si="25"/>
        <v>2000</v>
      </c>
      <c r="H81" s="137">
        <f t="shared" si="30"/>
        <v>28000</v>
      </c>
      <c r="I81" s="152">
        <f t="shared" si="33"/>
        <v>100</v>
      </c>
      <c r="J81" s="137">
        <f t="shared" si="23"/>
        <v>28000</v>
      </c>
      <c r="K81" s="152">
        <f t="shared" si="35"/>
        <v>100</v>
      </c>
    </row>
    <row r="82" spans="1:11" s="144" customFormat="1" ht="13.2" x14ac:dyDescent="0.25">
      <c r="A82" s="63" t="s">
        <v>57</v>
      </c>
      <c r="B82" s="68">
        <f>B83+B84</f>
        <v>6582.89</v>
      </c>
      <c r="C82" s="200">
        <f t="shared" ref="C82:C88" si="36">B82/7.5345</f>
        <v>873.69964828455772</v>
      </c>
      <c r="D82" s="128">
        <v>1165</v>
      </c>
      <c r="E82" s="189">
        <f t="shared" si="26"/>
        <v>133.34101739509546</v>
      </c>
      <c r="F82" s="132">
        <f>F83+F84</f>
        <v>21000</v>
      </c>
      <c r="G82" s="147">
        <f t="shared" si="25"/>
        <v>1802.5751072961373</v>
      </c>
      <c r="H82" s="136">
        <f>F82</f>
        <v>21000</v>
      </c>
      <c r="I82" s="147">
        <f t="shared" si="33"/>
        <v>100</v>
      </c>
      <c r="J82" s="136">
        <f>H82</f>
        <v>21000</v>
      </c>
      <c r="K82" s="147">
        <f t="shared" si="35"/>
        <v>100</v>
      </c>
    </row>
    <row r="83" spans="1:11" s="144" customFormat="1" ht="13.2" x14ac:dyDescent="0.25">
      <c r="A83" s="64" t="s">
        <v>84</v>
      </c>
      <c r="B83" s="68">
        <v>5773.67</v>
      </c>
      <c r="C83" s="200">
        <f t="shared" si="36"/>
        <v>766.29769725927395</v>
      </c>
      <c r="D83" s="128">
        <v>1000</v>
      </c>
      <c r="E83" s="189">
        <f t="shared" si="26"/>
        <v>130.49758645714078</v>
      </c>
      <c r="F83" s="132">
        <v>21000</v>
      </c>
      <c r="G83" s="147">
        <f t="shared" si="25"/>
        <v>2100</v>
      </c>
      <c r="H83" s="136"/>
      <c r="I83" s="147"/>
      <c r="J83" s="136"/>
      <c r="K83" s="147"/>
    </row>
    <row r="84" spans="1:11" s="144" customFormat="1" ht="13.2" x14ac:dyDescent="0.25">
      <c r="A84" s="64" t="s">
        <v>85</v>
      </c>
      <c r="B84" s="68">
        <v>809.22</v>
      </c>
      <c r="C84" s="200">
        <f t="shared" si="36"/>
        <v>107.40195102528369</v>
      </c>
      <c r="D84" s="128">
        <v>165</v>
      </c>
      <c r="E84" s="189">
        <f t="shared" si="26"/>
        <v>153.62849410543487</v>
      </c>
      <c r="F84" s="132">
        <v>0</v>
      </c>
      <c r="G84" s="147">
        <f t="shared" si="25"/>
        <v>0</v>
      </c>
      <c r="H84" s="136"/>
      <c r="I84" s="147"/>
      <c r="J84" s="136"/>
      <c r="K84" s="147"/>
    </row>
    <row r="85" spans="1:11" s="144" customFormat="1" ht="13.2" x14ac:dyDescent="0.25">
      <c r="A85" s="63" t="s">
        <v>59</v>
      </c>
      <c r="B85" s="68">
        <v>0</v>
      </c>
      <c r="C85" s="200">
        <f t="shared" si="36"/>
        <v>0</v>
      </c>
      <c r="D85" s="128">
        <v>235</v>
      </c>
      <c r="E85" s="189"/>
      <c r="F85" s="132">
        <v>0</v>
      </c>
      <c r="G85" s="147">
        <f t="shared" si="25"/>
        <v>0</v>
      </c>
      <c r="H85" s="136">
        <f t="shared" ref="H85" si="37">F85</f>
        <v>0</v>
      </c>
      <c r="I85" s="147" t="e">
        <f t="shared" si="33"/>
        <v>#DIV/0!</v>
      </c>
      <c r="J85" s="136">
        <f t="shared" ref="J85" si="38">H85</f>
        <v>0</v>
      </c>
      <c r="K85" s="147" t="e">
        <f t="shared" ref="K85:K86" si="39">J85/H85*100</f>
        <v>#DIV/0!</v>
      </c>
    </row>
    <row r="86" spans="1:11" s="144" customFormat="1" ht="13.2" x14ac:dyDescent="0.25">
      <c r="A86" s="64" t="s">
        <v>94</v>
      </c>
      <c r="B86" s="68">
        <v>0</v>
      </c>
      <c r="C86" s="200">
        <f t="shared" si="36"/>
        <v>0</v>
      </c>
      <c r="D86" s="128">
        <v>235</v>
      </c>
      <c r="E86" s="189"/>
      <c r="F86" s="132">
        <v>0</v>
      </c>
      <c r="G86" s="147">
        <f t="shared" si="25"/>
        <v>0</v>
      </c>
      <c r="H86" s="136">
        <f>F86</f>
        <v>0</v>
      </c>
      <c r="I86" s="147" t="e">
        <f t="shared" si="33"/>
        <v>#DIV/0!</v>
      </c>
      <c r="J86" s="136">
        <f>H86</f>
        <v>0</v>
      </c>
      <c r="K86" s="147" t="e">
        <f t="shared" si="39"/>
        <v>#DIV/0!</v>
      </c>
    </row>
    <row r="87" spans="1:11" s="144" customFormat="1" ht="26.4" x14ac:dyDescent="0.25">
      <c r="A87" s="64" t="s">
        <v>62</v>
      </c>
      <c r="B87" s="68">
        <v>30000</v>
      </c>
      <c r="C87" s="200">
        <f t="shared" si="36"/>
        <v>3981.6842524387812</v>
      </c>
      <c r="D87" s="128">
        <v>235</v>
      </c>
      <c r="E87" s="189">
        <f t="shared" si="26"/>
        <v>5.9020250000000001</v>
      </c>
      <c r="F87" s="132">
        <v>7000</v>
      </c>
      <c r="G87" s="147">
        <f t="shared" si="25"/>
        <v>2978.7234042553191</v>
      </c>
      <c r="H87" s="136">
        <f>F87</f>
        <v>7000</v>
      </c>
      <c r="I87" s="147">
        <f t="shared" ref="I87" si="40">H87/F87*100</f>
        <v>100</v>
      </c>
      <c r="J87" s="136">
        <f>H87</f>
        <v>7000</v>
      </c>
      <c r="K87" s="147">
        <f t="shared" ref="K87" si="41">J87/H87*100</f>
        <v>100</v>
      </c>
    </row>
    <row r="88" spans="1:11" s="144" customFormat="1" ht="13.2" x14ac:dyDescent="0.25">
      <c r="A88" s="64" t="s">
        <v>80</v>
      </c>
      <c r="B88" s="68">
        <v>30000</v>
      </c>
      <c r="C88" s="200">
        <f t="shared" si="36"/>
        <v>3981.6842524387812</v>
      </c>
      <c r="D88" s="128">
        <v>235</v>
      </c>
      <c r="E88" s="189">
        <f t="shared" si="26"/>
        <v>5.9020250000000001</v>
      </c>
      <c r="F88" s="132">
        <v>7000</v>
      </c>
      <c r="G88" s="147">
        <f t="shared" si="25"/>
        <v>2978.7234042553191</v>
      </c>
      <c r="H88" s="136">
        <f>F88</f>
        <v>7000</v>
      </c>
      <c r="I88" s="147">
        <f t="shared" ref="I88" si="42">H88/F88*100</f>
        <v>100</v>
      </c>
      <c r="J88" s="136">
        <f>H88</f>
        <v>7000</v>
      </c>
      <c r="K88" s="147">
        <f t="shared" ref="K88" si="43">J88/H88*100</f>
        <v>100</v>
      </c>
    </row>
  </sheetData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93"/>
  <sheetViews>
    <sheetView workbookViewId="0">
      <selection activeCell="B86" sqref="A86:XFD86"/>
    </sheetView>
  </sheetViews>
  <sheetFormatPr defaultRowHeight="11.4" x14ac:dyDescent="0.2"/>
  <cols>
    <col min="1" max="1" width="50.44140625" style="55" customWidth="1"/>
    <col min="2" max="3" width="19.88671875" style="101" customWidth="1"/>
    <col min="4" max="4" width="17.33203125" style="97" customWidth="1"/>
    <col min="5" max="5" width="15.6640625" style="104" customWidth="1"/>
    <col min="6" max="6" width="19.44140625" style="101" customWidth="1"/>
    <col min="7" max="7" width="16.33203125" style="104" customWidth="1"/>
    <col min="8" max="8" width="18.6640625" style="101" customWidth="1"/>
    <col min="9" max="9" width="20" style="71" customWidth="1"/>
    <col min="10" max="10" width="18.6640625" style="101" customWidth="1"/>
    <col min="11" max="11" width="20" style="71" customWidth="1"/>
    <col min="12" max="255" width="9.109375" style="55"/>
    <col min="256" max="256" width="50.44140625" style="55" customWidth="1"/>
    <col min="257" max="257" width="30.6640625" style="55" customWidth="1"/>
    <col min="258" max="258" width="20.44140625" style="55" customWidth="1"/>
    <col min="259" max="259" width="15" style="55" customWidth="1"/>
    <col min="260" max="260" width="20.44140625" style="55" customWidth="1"/>
    <col min="261" max="261" width="23" style="55" customWidth="1"/>
    <col min="262" max="262" width="28.6640625" style="55" customWidth="1"/>
    <col min="263" max="263" width="23" style="55" customWidth="1"/>
    <col min="264" max="264" width="28.6640625" style="55" customWidth="1"/>
    <col min="265" max="265" width="24" style="55" customWidth="1"/>
    <col min="266" max="511" width="9.109375" style="55"/>
    <col min="512" max="512" width="50.44140625" style="55" customWidth="1"/>
    <col min="513" max="513" width="30.6640625" style="55" customWidth="1"/>
    <col min="514" max="514" width="20.44140625" style="55" customWidth="1"/>
    <col min="515" max="515" width="15" style="55" customWidth="1"/>
    <col min="516" max="516" width="20.44140625" style="55" customWidth="1"/>
    <col min="517" max="517" width="23" style="55" customWidth="1"/>
    <col min="518" max="518" width="28.6640625" style="55" customWidth="1"/>
    <col min="519" max="519" width="23" style="55" customWidth="1"/>
    <col min="520" max="520" width="28.6640625" style="55" customWidth="1"/>
    <col min="521" max="521" width="24" style="55" customWidth="1"/>
    <col min="522" max="767" width="9.109375" style="55"/>
    <col min="768" max="768" width="50.44140625" style="55" customWidth="1"/>
    <col min="769" max="769" width="30.6640625" style="55" customWidth="1"/>
    <col min="770" max="770" width="20.44140625" style="55" customWidth="1"/>
    <col min="771" max="771" width="15" style="55" customWidth="1"/>
    <col min="772" max="772" width="20.44140625" style="55" customWidth="1"/>
    <col min="773" max="773" width="23" style="55" customWidth="1"/>
    <col min="774" max="774" width="28.6640625" style="55" customWidth="1"/>
    <col min="775" max="775" width="23" style="55" customWidth="1"/>
    <col min="776" max="776" width="28.6640625" style="55" customWidth="1"/>
    <col min="777" max="777" width="24" style="55" customWidth="1"/>
    <col min="778" max="1023" width="9.109375" style="55"/>
    <col min="1024" max="1024" width="50.44140625" style="55" customWidth="1"/>
    <col min="1025" max="1025" width="30.6640625" style="55" customWidth="1"/>
    <col min="1026" max="1026" width="20.44140625" style="55" customWidth="1"/>
    <col min="1027" max="1027" width="15" style="55" customWidth="1"/>
    <col min="1028" max="1028" width="20.44140625" style="55" customWidth="1"/>
    <col min="1029" max="1029" width="23" style="55" customWidth="1"/>
    <col min="1030" max="1030" width="28.6640625" style="55" customWidth="1"/>
    <col min="1031" max="1031" width="23" style="55" customWidth="1"/>
    <col min="1032" max="1032" width="28.6640625" style="55" customWidth="1"/>
    <col min="1033" max="1033" width="24" style="55" customWidth="1"/>
    <col min="1034" max="1279" width="9.109375" style="55"/>
    <col min="1280" max="1280" width="50.44140625" style="55" customWidth="1"/>
    <col min="1281" max="1281" width="30.6640625" style="55" customWidth="1"/>
    <col min="1282" max="1282" width="20.44140625" style="55" customWidth="1"/>
    <col min="1283" max="1283" width="15" style="55" customWidth="1"/>
    <col min="1284" max="1284" width="20.44140625" style="55" customWidth="1"/>
    <col min="1285" max="1285" width="23" style="55" customWidth="1"/>
    <col min="1286" max="1286" width="28.6640625" style="55" customWidth="1"/>
    <col min="1287" max="1287" width="23" style="55" customWidth="1"/>
    <col min="1288" max="1288" width="28.6640625" style="55" customWidth="1"/>
    <col min="1289" max="1289" width="24" style="55" customWidth="1"/>
    <col min="1290" max="1535" width="9.109375" style="55"/>
    <col min="1536" max="1536" width="50.44140625" style="55" customWidth="1"/>
    <col min="1537" max="1537" width="30.6640625" style="55" customWidth="1"/>
    <col min="1538" max="1538" width="20.44140625" style="55" customWidth="1"/>
    <col min="1539" max="1539" width="15" style="55" customWidth="1"/>
    <col min="1540" max="1540" width="20.44140625" style="55" customWidth="1"/>
    <col min="1541" max="1541" width="23" style="55" customWidth="1"/>
    <col min="1542" max="1542" width="28.6640625" style="55" customWidth="1"/>
    <col min="1543" max="1543" width="23" style="55" customWidth="1"/>
    <col min="1544" max="1544" width="28.6640625" style="55" customWidth="1"/>
    <col min="1545" max="1545" width="24" style="55" customWidth="1"/>
    <col min="1546" max="1791" width="9.109375" style="55"/>
    <col min="1792" max="1792" width="50.44140625" style="55" customWidth="1"/>
    <col min="1793" max="1793" width="30.6640625" style="55" customWidth="1"/>
    <col min="1794" max="1794" width="20.44140625" style="55" customWidth="1"/>
    <col min="1795" max="1795" width="15" style="55" customWidth="1"/>
    <col min="1796" max="1796" width="20.44140625" style="55" customWidth="1"/>
    <col min="1797" max="1797" width="23" style="55" customWidth="1"/>
    <col min="1798" max="1798" width="28.6640625" style="55" customWidth="1"/>
    <col min="1799" max="1799" width="23" style="55" customWidth="1"/>
    <col min="1800" max="1800" width="28.6640625" style="55" customWidth="1"/>
    <col min="1801" max="1801" width="24" style="55" customWidth="1"/>
    <col min="1802" max="2047" width="9.109375" style="55"/>
    <col min="2048" max="2048" width="50.44140625" style="55" customWidth="1"/>
    <col min="2049" max="2049" width="30.6640625" style="55" customWidth="1"/>
    <col min="2050" max="2050" width="20.44140625" style="55" customWidth="1"/>
    <col min="2051" max="2051" width="15" style="55" customWidth="1"/>
    <col min="2052" max="2052" width="20.44140625" style="55" customWidth="1"/>
    <col min="2053" max="2053" width="23" style="55" customWidth="1"/>
    <col min="2054" max="2054" width="28.6640625" style="55" customWidth="1"/>
    <col min="2055" max="2055" width="23" style="55" customWidth="1"/>
    <col min="2056" max="2056" width="28.6640625" style="55" customWidth="1"/>
    <col min="2057" max="2057" width="24" style="55" customWidth="1"/>
    <col min="2058" max="2303" width="9.109375" style="55"/>
    <col min="2304" max="2304" width="50.44140625" style="55" customWidth="1"/>
    <col min="2305" max="2305" width="30.6640625" style="55" customWidth="1"/>
    <col min="2306" max="2306" width="20.44140625" style="55" customWidth="1"/>
    <col min="2307" max="2307" width="15" style="55" customWidth="1"/>
    <col min="2308" max="2308" width="20.44140625" style="55" customWidth="1"/>
    <col min="2309" max="2309" width="23" style="55" customWidth="1"/>
    <col min="2310" max="2310" width="28.6640625" style="55" customWidth="1"/>
    <col min="2311" max="2311" width="23" style="55" customWidth="1"/>
    <col min="2312" max="2312" width="28.6640625" style="55" customWidth="1"/>
    <col min="2313" max="2313" width="24" style="55" customWidth="1"/>
    <col min="2314" max="2559" width="9.109375" style="55"/>
    <col min="2560" max="2560" width="50.44140625" style="55" customWidth="1"/>
    <col min="2561" max="2561" width="30.6640625" style="55" customWidth="1"/>
    <col min="2562" max="2562" width="20.44140625" style="55" customWidth="1"/>
    <col min="2563" max="2563" width="15" style="55" customWidth="1"/>
    <col min="2564" max="2564" width="20.44140625" style="55" customWidth="1"/>
    <col min="2565" max="2565" width="23" style="55" customWidth="1"/>
    <col min="2566" max="2566" width="28.6640625" style="55" customWidth="1"/>
    <col min="2567" max="2567" width="23" style="55" customWidth="1"/>
    <col min="2568" max="2568" width="28.6640625" style="55" customWidth="1"/>
    <col min="2569" max="2569" width="24" style="55" customWidth="1"/>
    <col min="2570" max="2815" width="9.109375" style="55"/>
    <col min="2816" max="2816" width="50.44140625" style="55" customWidth="1"/>
    <col min="2817" max="2817" width="30.6640625" style="55" customWidth="1"/>
    <col min="2818" max="2818" width="20.44140625" style="55" customWidth="1"/>
    <col min="2819" max="2819" width="15" style="55" customWidth="1"/>
    <col min="2820" max="2820" width="20.44140625" style="55" customWidth="1"/>
    <col min="2821" max="2821" width="23" style="55" customWidth="1"/>
    <col min="2822" max="2822" width="28.6640625" style="55" customWidth="1"/>
    <col min="2823" max="2823" width="23" style="55" customWidth="1"/>
    <col min="2824" max="2824" width="28.6640625" style="55" customWidth="1"/>
    <col min="2825" max="2825" width="24" style="55" customWidth="1"/>
    <col min="2826" max="3071" width="9.109375" style="55"/>
    <col min="3072" max="3072" width="50.44140625" style="55" customWidth="1"/>
    <col min="3073" max="3073" width="30.6640625" style="55" customWidth="1"/>
    <col min="3074" max="3074" width="20.44140625" style="55" customWidth="1"/>
    <col min="3075" max="3075" width="15" style="55" customWidth="1"/>
    <col min="3076" max="3076" width="20.44140625" style="55" customWidth="1"/>
    <col min="3077" max="3077" width="23" style="55" customWidth="1"/>
    <col min="3078" max="3078" width="28.6640625" style="55" customWidth="1"/>
    <col min="3079" max="3079" width="23" style="55" customWidth="1"/>
    <col min="3080" max="3080" width="28.6640625" style="55" customWidth="1"/>
    <col min="3081" max="3081" width="24" style="55" customWidth="1"/>
    <col min="3082" max="3327" width="9.109375" style="55"/>
    <col min="3328" max="3328" width="50.44140625" style="55" customWidth="1"/>
    <col min="3329" max="3329" width="30.6640625" style="55" customWidth="1"/>
    <col min="3330" max="3330" width="20.44140625" style="55" customWidth="1"/>
    <col min="3331" max="3331" width="15" style="55" customWidth="1"/>
    <col min="3332" max="3332" width="20.44140625" style="55" customWidth="1"/>
    <col min="3333" max="3333" width="23" style="55" customWidth="1"/>
    <col min="3334" max="3334" width="28.6640625" style="55" customWidth="1"/>
    <col min="3335" max="3335" width="23" style="55" customWidth="1"/>
    <col min="3336" max="3336" width="28.6640625" style="55" customWidth="1"/>
    <col min="3337" max="3337" width="24" style="55" customWidth="1"/>
    <col min="3338" max="3583" width="9.109375" style="55"/>
    <col min="3584" max="3584" width="50.44140625" style="55" customWidth="1"/>
    <col min="3585" max="3585" width="30.6640625" style="55" customWidth="1"/>
    <col min="3586" max="3586" width="20.44140625" style="55" customWidth="1"/>
    <col min="3587" max="3587" width="15" style="55" customWidth="1"/>
    <col min="3588" max="3588" width="20.44140625" style="55" customWidth="1"/>
    <col min="3589" max="3589" width="23" style="55" customWidth="1"/>
    <col min="3590" max="3590" width="28.6640625" style="55" customWidth="1"/>
    <col min="3591" max="3591" width="23" style="55" customWidth="1"/>
    <col min="3592" max="3592" width="28.6640625" style="55" customWidth="1"/>
    <col min="3593" max="3593" width="24" style="55" customWidth="1"/>
    <col min="3594" max="3839" width="9.109375" style="55"/>
    <col min="3840" max="3840" width="50.44140625" style="55" customWidth="1"/>
    <col min="3841" max="3841" width="30.6640625" style="55" customWidth="1"/>
    <col min="3842" max="3842" width="20.44140625" style="55" customWidth="1"/>
    <col min="3843" max="3843" width="15" style="55" customWidth="1"/>
    <col min="3844" max="3844" width="20.44140625" style="55" customWidth="1"/>
    <col min="3845" max="3845" width="23" style="55" customWidth="1"/>
    <col min="3846" max="3846" width="28.6640625" style="55" customWidth="1"/>
    <col min="3847" max="3847" width="23" style="55" customWidth="1"/>
    <col min="3848" max="3848" width="28.6640625" style="55" customWidth="1"/>
    <col min="3849" max="3849" width="24" style="55" customWidth="1"/>
    <col min="3850" max="4095" width="9.109375" style="55"/>
    <col min="4096" max="4096" width="50.44140625" style="55" customWidth="1"/>
    <col min="4097" max="4097" width="30.6640625" style="55" customWidth="1"/>
    <col min="4098" max="4098" width="20.44140625" style="55" customWidth="1"/>
    <col min="4099" max="4099" width="15" style="55" customWidth="1"/>
    <col min="4100" max="4100" width="20.44140625" style="55" customWidth="1"/>
    <col min="4101" max="4101" width="23" style="55" customWidth="1"/>
    <col min="4102" max="4102" width="28.6640625" style="55" customWidth="1"/>
    <col min="4103" max="4103" width="23" style="55" customWidth="1"/>
    <col min="4104" max="4104" width="28.6640625" style="55" customWidth="1"/>
    <col min="4105" max="4105" width="24" style="55" customWidth="1"/>
    <col min="4106" max="4351" width="9.109375" style="55"/>
    <col min="4352" max="4352" width="50.44140625" style="55" customWidth="1"/>
    <col min="4353" max="4353" width="30.6640625" style="55" customWidth="1"/>
    <col min="4354" max="4354" width="20.44140625" style="55" customWidth="1"/>
    <col min="4355" max="4355" width="15" style="55" customWidth="1"/>
    <col min="4356" max="4356" width="20.44140625" style="55" customWidth="1"/>
    <col min="4357" max="4357" width="23" style="55" customWidth="1"/>
    <col min="4358" max="4358" width="28.6640625" style="55" customWidth="1"/>
    <col min="4359" max="4359" width="23" style="55" customWidth="1"/>
    <col min="4360" max="4360" width="28.6640625" style="55" customWidth="1"/>
    <col min="4361" max="4361" width="24" style="55" customWidth="1"/>
    <col min="4362" max="4607" width="9.109375" style="55"/>
    <col min="4608" max="4608" width="50.44140625" style="55" customWidth="1"/>
    <col min="4609" max="4609" width="30.6640625" style="55" customWidth="1"/>
    <col min="4610" max="4610" width="20.44140625" style="55" customWidth="1"/>
    <col min="4611" max="4611" width="15" style="55" customWidth="1"/>
    <col min="4612" max="4612" width="20.44140625" style="55" customWidth="1"/>
    <col min="4613" max="4613" width="23" style="55" customWidth="1"/>
    <col min="4614" max="4614" width="28.6640625" style="55" customWidth="1"/>
    <col min="4615" max="4615" width="23" style="55" customWidth="1"/>
    <col min="4616" max="4616" width="28.6640625" style="55" customWidth="1"/>
    <col min="4617" max="4617" width="24" style="55" customWidth="1"/>
    <col min="4618" max="4863" width="9.109375" style="55"/>
    <col min="4864" max="4864" width="50.44140625" style="55" customWidth="1"/>
    <col min="4865" max="4865" width="30.6640625" style="55" customWidth="1"/>
    <col min="4866" max="4866" width="20.44140625" style="55" customWidth="1"/>
    <col min="4867" max="4867" width="15" style="55" customWidth="1"/>
    <col min="4868" max="4868" width="20.44140625" style="55" customWidth="1"/>
    <col min="4869" max="4869" width="23" style="55" customWidth="1"/>
    <col min="4870" max="4870" width="28.6640625" style="55" customWidth="1"/>
    <col min="4871" max="4871" width="23" style="55" customWidth="1"/>
    <col min="4872" max="4872" width="28.6640625" style="55" customWidth="1"/>
    <col min="4873" max="4873" width="24" style="55" customWidth="1"/>
    <col min="4874" max="5119" width="9.109375" style="55"/>
    <col min="5120" max="5120" width="50.44140625" style="55" customWidth="1"/>
    <col min="5121" max="5121" width="30.6640625" style="55" customWidth="1"/>
    <col min="5122" max="5122" width="20.44140625" style="55" customWidth="1"/>
    <col min="5123" max="5123" width="15" style="55" customWidth="1"/>
    <col min="5124" max="5124" width="20.44140625" style="55" customWidth="1"/>
    <col min="5125" max="5125" width="23" style="55" customWidth="1"/>
    <col min="5126" max="5126" width="28.6640625" style="55" customWidth="1"/>
    <col min="5127" max="5127" width="23" style="55" customWidth="1"/>
    <col min="5128" max="5128" width="28.6640625" style="55" customWidth="1"/>
    <col min="5129" max="5129" width="24" style="55" customWidth="1"/>
    <col min="5130" max="5375" width="9.109375" style="55"/>
    <col min="5376" max="5376" width="50.44140625" style="55" customWidth="1"/>
    <col min="5377" max="5377" width="30.6640625" style="55" customWidth="1"/>
    <col min="5378" max="5378" width="20.44140625" style="55" customWidth="1"/>
    <col min="5379" max="5379" width="15" style="55" customWidth="1"/>
    <col min="5380" max="5380" width="20.44140625" style="55" customWidth="1"/>
    <col min="5381" max="5381" width="23" style="55" customWidth="1"/>
    <col min="5382" max="5382" width="28.6640625" style="55" customWidth="1"/>
    <col min="5383" max="5383" width="23" style="55" customWidth="1"/>
    <col min="5384" max="5384" width="28.6640625" style="55" customWidth="1"/>
    <col min="5385" max="5385" width="24" style="55" customWidth="1"/>
    <col min="5386" max="5631" width="9.109375" style="55"/>
    <col min="5632" max="5632" width="50.44140625" style="55" customWidth="1"/>
    <col min="5633" max="5633" width="30.6640625" style="55" customWidth="1"/>
    <col min="5634" max="5634" width="20.44140625" style="55" customWidth="1"/>
    <col min="5635" max="5635" width="15" style="55" customWidth="1"/>
    <col min="5636" max="5636" width="20.44140625" style="55" customWidth="1"/>
    <col min="5637" max="5637" width="23" style="55" customWidth="1"/>
    <col min="5638" max="5638" width="28.6640625" style="55" customWidth="1"/>
    <col min="5639" max="5639" width="23" style="55" customWidth="1"/>
    <col min="5640" max="5640" width="28.6640625" style="55" customWidth="1"/>
    <col min="5641" max="5641" width="24" style="55" customWidth="1"/>
    <col min="5642" max="5887" width="9.109375" style="55"/>
    <col min="5888" max="5888" width="50.44140625" style="55" customWidth="1"/>
    <col min="5889" max="5889" width="30.6640625" style="55" customWidth="1"/>
    <col min="5890" max="5890" width="20.44140625" style="55" customWidth="1"/>
    <col min="5891" max="5891" width="15" style="55" customWidth="1"/>
    <col min="5892" max="5892" width="20.44140625" style="55" customWidth="1"/>
    <col min="5893" max="5893" width="23" style="55" customWidth="1"/>
    <col min="5894" max="5894" width="28.6640625" style="55" customWidth="1"/>
    <col min="5895" max="5895" width="23" style="55" customWidth="1"/>
    <col min="5896" max="5896" width="28.6640625" style="55" customWidth="1"/>
    <col min="5897" max="5897" width="24" style="55" customWidth="1"/>
    <col min="5898" max="6143" width="9.109375" style="55"/>
    <col min="6144" max="6144" width="50.44140625" style="55" customWidth="1"/>
    <col min="6145" max="6145" width="30.6640625" style="55" customWidth="1"/>
    <col min="6146" max="6146" width="20.44140625" style="55" customWidth="1"/>
    <col min="6147" max="6147" width="15" style="55" customWidth="1"/>
    <col min="6148" max="6148" width="20.44140625" style="55" customWidth="1"/>
    <col min="6149" max="6149" width="23" style="55" customWidth="1"/>
    <col min="6150" max="6150" width="28.6640625" style="55" customWidth="1"/>
    <col min="6151" max="6151" width="23" style="55" customWidth="1"/>
    <col min="6152" max="6152" width="28.6640625" style="55" customWidth="1"/>
    <col min="6153" max="6153" width="24" style="55" customWidth="1"/>
    <col min="6154" max="6399" width="9.109375" style="55"/>
    <col min="6400" max="6400" width="50.44140625" style="55" customWidth="1"/>
    <col min="6401" max="6401" width="30.6640625" style="55" customWidth="1"/>
    <col min="6402" max="6402" width="20.44140625" style="55" customWidth="1"/>
    <col min="6403" max="6403" width="15" style="55" customWidth="1"/>
    <col min="6404" max="6404" width="20.44140625" style="55" customWidth="1"/>
    <col min="6405" max="6405" width="23" style="55" customWidth="1"/>
    <col min="6406" max="6406" width="28.6640625" style="55" customWidth="1"/>
    <col min="6407" max="6407" width="23" style="55" customWidth="1"/>
    <col min="6408" max="6408" width="28.6640625" style="55" customWidth="1"/>
    <col min="6409" max="6409" width="24" style="55" customWidth="1"/>
    <col min="6410" max="6655" width="9.109375" style="55"/>
    <col min="6656" max="6656" width="50.44140625" style="55" customWidth="1"/>
    <col min="6657" max="6657" width="30.6640625" style="55" customWidth="1"/>
    <col min="6658" max="6658" width="20.44140625" style="55" customWidth="1"/>
    <col min="6659" max="6659" width="15" style="55" customWidth="1"/>
    <col min="6660" max="6660" width="20.44140625" style="55" customWidth="1"/>
    <col min="6661" max="6661" width="23" style="55" customWidth="1"/>
    <col min="6662" max="6662" width="28.6640625" style="55" customWidth="1"/>
    <col min="6663" max="6663" width="23" style="55" customWidth="1"/>
    <col min="6664" max="6664" width="28.6640625" style="55" customWidth="1"/>
    <col min="6665" max="6665" width="24" style="55" customWidth="1"/>
    <col min="6666" max="6911" width="9.109375" style="55"/>
    <col min="6912" max="6912" width="50.44140625" style="55" customWidth="1"/>
    <col min="6913" max="6913" width="30.6640625" style="55" customWidth="1"/>
    <col min="6914" max="6914" width="20.44140625" style="55" customWidth="1"/>
    <col min="6915" max="6915" width="15" style="55" customWidth="1"/>
    <col min="6916" max="6916" width="20.44140625" style="55" customWidth="1"/>
    <col min="6917" max="6917" width="23" style="55" customWidth="1"/>
    <col min="6918" max="6918" width="28.6640625" style="55" customWidth="1"/>
    <col min="6919" max="6919" width="23" style="55" customWidth="1"/>
    <col min="6920" max="6920" width="28.6640625" style="55" customWidth="1"/>
    <col min="6921" max="6921" width="24" style="55" customWidth="1"/>
    <col min="6922" max="7167" width="9.109375" style="55"/>
    <col min="7168" max="7168" width="50.44140625" style="55" customWidth="1"/>
    <col min="7169" max="7169" width="30.6640625" style="55" customWidth="1"/>
    <col min="7170" max="7170" width="20.44140625" style="55" customWidth="1"/>
    <col min="7171" max="7171" width="15" style="55" customWidth="1"/>
    <col min="7172" max="7172" width="20.44140625" style="55" customWidth="1"/>
    <col min="7173" max="7173" width="23" style="55" customWidth="1"/>
    <col min="7174" max="7174" width="28.6640625" style="55" customWidth="1"/>
    <col min="7175" max="7175" width="23" style="55" customWidth="1"/>
    <col min="7176" max="7176" width="28.6640625" style="55" customWidth="1"/>
    <col min="7177" max="7177" width="24" style="55" customWidth="1"/>
    <col min="7178" max="7423" width="9.109375" style="55"/>
    <col min="7424" max="7424" width="50.44140625" style="55" customWidth="1"/>
    <col min="7425" max="7425" width="30.6640625" style="55" customWidth="1"/>
    <col min="7426" max="7426" width="20.44140625" style="55" customWidth="1"/>
    <col min="7427" max="7427" width="15" style="55" customWidth="1"/>
    <col min="7428" max="7428" width="20.44140625" style="55" customWidth="1"/>
    <col min="7429" max="7429" width="23" style="55" customWidth="1"/>
    <col min="7430" max="7430" width="28.6640625" style="55" customWidth="1"/>
    <col min="7431" max="7431" width="23" style="55" customWidth="1"/>
    <col min="7432" max="7432" width="28.6640625" style="55" customWidth="1"/>
    <col min="7433" max="7433" width="24" style="55" customWidth="1"/>
    <col min="7434" max="7679" width="9.109375" style="55"/>
    <col min="7680" max="7680" width="50.44140625" style="55" customWidth="1"/>
    <col min="7681" max="7681" width="30.6640625" style="55" customWidth="1"/>
    <col min="7682" max="7682" width="20.44140625" style="55" customWidth="1"/>
    <col min="7683" max="7683" width="15" style="55" customWidth="1"/>
    <col min="7684" max="7684" width="20.44140625" style="55" customWidth="1"/>
    <col min="7685" max="7685" width="23" style="55" customWidth="1"/>
    <col min="7686" max="7686" width="28.6640625" style="55" customWidth="1"/>
    <col min="7687" max="7687" width="23" style="55" customWidth="1"/>
    <col min="7688" max="7688" width="28.6640625" style="55" customWidth="1"/>
    <col min="7689" max="7689" width="24" style="55" customWidth="1"/>
    <col min="7690" max="7935" width="9.109375" style="55"/>
    <col min="7936" max="7936" width="50.44140625" style="55" customWidth="1"/>
    <col min="7937" max="7937" width="30.6640625" style="55" customWidth="1"/>
    <col min="7938" max="7938" width="20.44140625" style="55" customWidth="1"/>
    <col min="7939" max="7939" width="15" style="55" customWidth="1"/>
    <col min="7940" max="7940" width="20.44140625" style="55" customWidth="1"/>
    <col min="7941" max="7941" width="23" style="55" customWidth="1"/>
    <col min="7942" max="7942" width="28.6640625" style="55" customWidth="1"/>
    <col min="7943" max="7943" width="23" style="55" customWidth="1"/>
    <col min="7944" max="7944" width="28.6640625" style="55" customWidth="1"/>
    <col min="7945" max="7945" width="24" style="55" customWidth="1"/>
    <col min="7946" max="8191" width="9.109375" style="55"/>
    <col min="8192" max="8192" width="50.44140625" style="55" customWidth="1"/>
    <col min="8193" max="8193" width="30.6640625" style="55" customWidth="1"/>
    <col min="8194" max="8194" width="20.44140625" style="55" customWidth="1"/>
    <col min="8195" max="8195" width="15" style="55" customWidth="1"/>
    <col min="8196" max="8196" width="20.44140625" style="55" customWidth="1"/>
    <col min="8197" max="8197" width="23" style="55" customWidth="1"/>
    <col min="8198" max="8198" width="28.6640625" style="55" customWidth="1"/>
    <col min="8199" max="8199" width="23" style="55" customWidth="1"/>
    <col min="8200" max="8200" width="28.6640625" style="55" customWidth="1"/>
    <col min="8201" max="8201" width="24" style="55" customWidth="1"/>
    <col min="8202" max="8447" width="9.109375" style="55"/>
    <col min="8448" max="8448" width="50.44140625" style="55" customWidth="1"/>
    <col min="8449" max="8449" width="30.6640625" style="55" customWidth="1"/>
    <col min="8450" max="8450" width="20.44140625" style="55" customWidth="1"/>
    <col min="8451" max="8451" width="15" style="55" customWidth="1"/>
    <col min="8452" max="8452" width="20.44140625" style="55" customWidth="1"/>
    <col min="8453" max="8453" width="23" style="55" customWidth="1"/>
    <col min="8454" max="8454" width="28.6640625" style="55" customWidth="1"/>
    <col min="8455" max="8455" width="23" style="55" customWidth="1"/>
    <col min="8456" max="8456" width="28.6640625" style="55" customWidth="1"/>
    <col min="8457" max="8457" width="24" style="55" customWidth="1"/>
    <col min="8458" max="8703" width="9.109375" style="55"/>
    <col min="8704" max="8704" width="50.44140625" style="55" customWidth="1"/>
    <col min="8705" max="8705" width="30.6640625" style="55" customWidth="1"/>
    <col min="8706" max="8706" width="20.44140625" style="55" customWidth="1"/>
    <col min="8707" max="8707" width="15" style="55" customWidth="1"/>
    <col min="8708" max="8708" width="20.44140625" style="55" customWidth="1"/>
    <col min="8709" max="8709" width="23" style="55" customWidth="1"/>
    <col min="8710" max="8710" width="28.6640625" style="55" customWidth="1"/>
    <col min="8711" max="8711" width="23" style="55" customWidth="1"/>
    <col min="8712" max="8712" width="28.6640625" style="55" customWidth="1"/>
    <col min="8713" max="8713" width="24" style="55" customWidth="1"/>
    <col min="8714" max="8959" width="9.109375" style="55"/>
    <col min="8960" max="8960" width="50.44140625" style="55" customWidth="1"/>
    <col min="8961" max="8961" width="30.6640625" style="55" customWidth="1"/>
    <col min="8962" max="8962" width="20.44140625" style="55" customWidth="1"/>
    <col min="8963" max="8963" width="15" style="55" customWidth="1"/>
    <col min="8964" max="8964" width="20.44140625" style="55" customWidth="1"/>
    <col min="8965" max="8965" width="23" style="55" customWidth="1"/>
    <col min="8966" max="8966" width="28.6640625" style="55" customWidth="1"/>
    <col min="8967" max="8967" width="23" style="55" customWidth="1"/>
    <col min="8968" max="8968" width="28.6640625" style="55" customWidth="1"/>
    <col min="8969" max="8969" width="24" style="55" customWidth="1"/>
    <col min="8970" max="9215" width="9.109375" style="55"/>
    <col min="9216" max="9216" width="50.44140625" style="55" customWidth="1"/>
    <col min="9217" max="9217" width="30.6640625" style="55" customWidth="1"/>
    <col min="9218" max="9218" width="20.44140625" style="55" customWidth="1"/>
    <col min="9219" max="9219" width="15" style="55" customWidth="1"/>
    <col min="9220" max="9220" width="20.44140625" style="55" customWidth="1"/>
    <col min="9221" max="9221" width="23" style="55" customWidth="1"/>
    <col min="9222" max="9222" width="28.6640625" style="55" customWidth="1"/>
    <col min="9223" max="9223" width="23" style="55" customWidth="1"/>
    <col min="9224" max="9224" width="28.6640625" style="55" customWidth="1"/>
    <col min="9225" max="9225" width="24" style="55" customWidth="1"/>
    <col min="9226" max="9471" width="9.109375" style="55"/>
    <col min="9472" max="9472" width="50.44140625" style="55" customWidth="1"/>
    <col min="9473" max="9473" width="30.6640625" style="55" customWidth="1"/>
    <col min="9474" max="9474" width="20.44140625" style="55" customWidth="1"/>
    <col min="9475" max="9475" width="15" style="55" customWidth="1"/>
    <col min="9476" max="9476" width="20.44140625" style="55" customWidth="1"/>
    <col min="9477" max="9477" width="23" style="55" customWidth="1"/>
    <col min="9478" max="9478" width="28.6640625" style="55" customWidth="1"/>
    <col min="9479" max="9479" width="23" style="55" customWidth="1"/>
    <col min="9480" max="9480" width="28.6640625" style="55" customWidth="1"/>
    <col min="9481" max="9481" width="24" style="55" customWidth="1"/>
    <col min="9482" max="9727" width="9.109375" style="55"/>
    <col min="9728" max="9728" width="50.44140625" style="55" customWidth="1"/>
    <col min="9729" max="9729" width="30.6640625" style="55" customWidth="1"/>
    <col min="9730" max="9730" width="20.44140625" style="55" customWidth="1"/>
    <col min="9731" max="9731" width="15" style="55" customWidth="1"/>
    <col min="9732" max="9732" width="20.44140625" style="55" customWidth="1"/>
    <col min="9733" max="9733" width="23" style="55" customWidth="1"/>
    <col min="9734" max="9734" width="28.6640625" style="55" customWidth="1"/>
    <col min="9735" max="9735" width="23" style="55" customWidth="1"/>
    <col min="9736" max="9736" width="28.6640625" style="55" customWidth="1"/>
    <col min="9737" max="9737" width="24" style="55" customWidth="1"/>
    <col min="9738" max="9983" width="9.109375" style="55"/>
    <col min="9984" max="9984" width="50.44140625" style="55" customWidth="1"/>
    <col min="9985" max="9985" width="30.6640625" style="55" customWidth="1"/>
    <col min="9986" max="9986" width="20.44140625" style="55" customWidth="1"/>
    <col min="9987" max="9987" width="15" style="55" customWidth="1"/>
    <col min="9988" max="9988" width="20.44140625" style="55" customWidth="1"/>
    <col min="9989" max="9989" width="23" style="55" customWidth="1"/>
    <col min="9990" max="9990" width="28.6640625" style="55" customWidth="1"/>
    <col min="9991" max="9991" width="23" style="55" customWidth="1"/>
    <col min="9992" max="9992" width="28.6640625" style="55" customWidth="1"/>
    <col min="9993" max="9993" width="24" style="55" customWidth="1"/>
    <col min="9994" max="10239" width="9.109375" style="55"/>
    <col min="10240" max="10240" width="50.44140625" style="55" customWidth="1"/>
    <col min="10241" max="10241" width="30.6640625" style="55" customWidth="1"/>
    <col min="10242" max="10242" width="20.44140625" style="55" customWidth="1"/>
    <col min="10243" max="10243" width="15" style="55" customWidth="1"/>
    <col min="10244" max="10244" width="20.44140625" style="55" customWidth="1"/>
    <col min="10245" max="10245" width="23" style="55" customWidth="1"/>
    <col min="10246" max="10246" width="28.6640625" style="55" customWidth="1"/>
    <col min="10247" max="10247" width="23" style="55" customWidth="1"/>
    <col min="10248" max="10248" width="28.6640625" style="55" customWidth="1"/>
    <col min="10249" max="10249" width="24" style="55" customWidth="1"/>
    <col min="10250" max="10495" width="9.109375" style="55"/>
    <col min="10496" max="10496" width="50.44140625" style="55" customWidth="1"/>
    <col min="10497" max="10497" width="30.6640625" style="55" customWidth="1"/>
    <col min="10498" max="10498" width="20.44140625" style="55" customWidth="1"/>
    <col min="10499" max="10499" width="15" style="55" customWidth="1"/>
    <col min="10500" max="10500" width="20.44140625" style="55" customWidth="1"/>
    <col min="10501" max="10501" width="23" style="55" customWidth="1"/>
    <col min="10502" max="10502" width="28.6640625" style="55" customWidth="1"/>
    <col min="10503" max="10503" width="23" style="55" customWidth="1"/>
    <col min="10504" max="10504" width="28.6640625" style="55" customWidth="1"/>
    <col min="10505" max="10505" width="24" style="55" customWidth="1"/>
    <col min="10506" max="10751" width="9.109375" style="55"/>
    <col min="10752" max="10752" width="50.44140625" style="55" customWidth="1"/>
    <col min="10753" max="10753" width="30.6640625" style="55" customWidth="1"/>
    <col min="10754" max="10754" width="20.44140625" style="55" customWidth="1"/>
    <col min="10755" max="10755" width="15" style="55" customWidth="1"/>
    <col min="10756" max="10756" width="20.44140625" style="55" customWidth="1"/>
    <col min="10757" max="10757" width="23" style="55" customWidth="1"/>
    <col min="10758" max="10758" width="28.6640625" style="55" customWidth="1"/>
    <col min="10759" max="10759" width="23" style="55" customWidth="1"/>
    <col min="10760" max="10760" width="28.6640625" style="55" customWidth="1"/>
    <col min="10761" max="10761" width="24" style="55" customWidth="1"/>
    <col min="10762" max="11007" width="9.109375" style="55"/>
    <col min="11008" max="11008" width="50.44140625" style="55" customWidth="1"/>
    <col min="11009" max="11009" width="30.6640625" style="55" customWidth="1"/>
    <col min="11010" max="11010" width="20.44140625" style="55" customWidth="1"/>
    <col min="11011" max="11011" width="15" style="55" customWidth="1"/>
    <col min="11012" max="11012" width="20.44140625" style="55" customWidth="1"/>
    <col min="11013" max="11013" width="23" style="55" customWidth="1"/>
    <col min="11014" max="11014" width="28.6640625" style="55" customWidth="1"/>
    <col min="11015" max="11015" width="23" style="55" customWidth="1"/>
    <col min="11016" max="11016" width="28.6640625" style="55" customWidth="1"/>
    <col min="11017" max="11017" width="24" style="55" customWidth="1"/>
    <col min="11018" max="11263" width="9.109375" style="55"/>
    <col min="11264" max="11264" width="50.44140625" style="55" customWidth="1"/>
    <col min="11265" max="11265" width="30.6640625" style="55" customWidth="1"/>
    <col min="11266" max="11266" width="20.44140625" style="55" customWidth="1"/>
    <col min="11267" max="11267" width="15" style="55" customWidth="1"/>
    <col min="11268" max="11268" width="20.44140625" style="55" customWidth="1"/>
    <col min="11269" max="11269" width="23" style="55" customWidth="1"/>
    <col min="11270" max="11270" width="28.6640625" style="55" customWidth="1"/>
    <col min="11271" max="11271" width="23" style="55" customWidth="1"/>
    <col min="11272" max="11272" width="28.6640625" style="55" customWidth="1"/>
    <col min="11273" max="11273" width="24" style="55" customWidth="1"/>
    <col min="11274" max="11519" width="9.109375" style="55"/>
    <col min="11520" max="11520" width="50.44140625" style="55" customWidth="1"/>
    <col min="11521" max="11521" width="30.6640625" style="55" customWidth="1"/>
    <col min="11522" max="11522" width="20.44140625" style="55" customWidth="1"/>
    <col min="11523" max="11523" width="15" style="55" customWidth="1"/>
    <col min="11524" max="11524" width="20.44140625" style="55" customWidth="1"/>
    <col min="11525" max="11525" width="23" style="55" customWidth="1"/>
    <col min="11526" max="11526" width="28.6640625" style="55" customWidth="1"/>
    <col min="11527" max="11527" width="23" style="55" customWidth="1"/>
    <col min="11528" max="11528" width="28.6640625" style="55" customWidth="1"/>
    <col min="11529" max="11529" width="24" style="55" customWidth="1"/>
    <col min="11530" max="11775" width="9.109375" style="55"/>
    <col min="11776" max="11776" width="50.44140625" style="55" customWidth="1"/>
    <col min="11777" max="11777" width="30.6640625" style="55" customWidth="1"/>
    <col min="11778" max="11778" width="20.44140625" style="55" customWidth="1"/>
    <col min="11779" max="11779" width="15" style="55" customWidth="1"/>
    <col min="11780" max="11780" width="20.44140625" style="55" customWidth="1"/>
    <col min="11781" max="11781" width="23" style="55" customWidth="1"/>
    <col min="11782" max="11782" width="28.6640625" style="55" customWidth="1"/>
    <col min="11783" max="11783" width="23" style="55" customWidth="1"/>
    <col min="11784" max="11784" width="28.6640625" style="55" customWidth="1"/>
    <col min="11785" max="11785" width="24" style="55" customWidth="1"/>
    <col min="11786" max="12031" width="9.109375" style="55"/>
    <col min="12032" max="12032" width="50.44140625" style="55" customWidth="1"/>
    <col min="12033" max="12033" width="30.6640625" style="55" customWidth="1"/>
    <col min="12034" max="12034" width="20.44140625" style="55" customWidth="1"/>
    <col min="12035" max="12035" width="15" style="55" customWidth="1"/>
    <col min="12036" max="12036" width="20.44140625" style="55" customWidth="1"/>
    <col min="12037" max="12037" width="23" style="55" customWidth="1"/>
    <col min="12038" max="12038" width="28.6640625" style="55" customWidth="1"/>
    <col min="12039" max="12039" width="23" style="55" customWidth="1"/>
    <col min="12040" max="12040" width="28.6640625" style="55" customWidth="1"/>
    <col min="12041" max="12041" width="24" style="55" customWidth="1"/>
    <col min="12042" max="12287" width="9.109375" style="55"/>
    <col min="12288" max="12288" width="50.44140625" style="55" customWidth="1"/>
    <col min="12289" max="12289" width="30.6640625" style="55" customWidth="1"/>
    <col min="12290" max="12290" width="20.44140625" style="55" customWidth="1"/>
    <col min="12291" max="12291" width="15" style="55" customWidth="1"/>
    <col min="12292" max="12292" width="20.44140625" style="55" customWidth="1"/>
    <col min="12293" max="12293" width="23" style="55" customWidth="1"/>
    <col min="12294" max="12294" width="28.6640625" style="55" customWidth="1"/>
    <col min="12295" max="12295" width="23" style="55" customWidth="1"/>
    <col min="12296" max="12296" width="28.6640625" style="55" customWidth="1"/>
    <col min="12297" max="12297" width="24" style="55" customWidth="1"/>
    <col min="12298" max="12543" width="9.109375" style="55"/>
    <col min="12544" max="12544" width="50.44140625" style="55" customWidth="1"/>
    <col min="12545" max="12545" width="30.6640625" style="55" customWidth="1"/>
    <col min="12546" max="12546" width="20.44140625" style="55" customWidth="1"/>
    <col min="12547" max="12547" width="15" style="55" customWidth="1"/>
    <col min="12548" max="12548" width="20.44140625" style="55" customWidth="1"/>
    <col min="12549" max="12549" width="23" style="55" customWidth="1"/>
    <col min="12550" max="12550" width="28.6640625" style="55" customWidth="1"/>
    <col min="12551" max="12551" width="23" style="55" customWidth="1"/>
    <col min="12552" max="12552" width="28.6640625" style="55" customWidth="1"/>
    <col min="12553" max="12553" width="24" style="55" customWidth="1"/>
    <col min="12554" max="12799" width="9.109375" style="55"/>
    <col min="12800" max="12800" width="50.44140625" style="55" customWidth="1"/>
    <col min="12801" max="12801" width="30.6640625" style="55" customWidth="1"/>
    <col min="12802" max="12802" width="20.44140625" style="55" customWidth="1"/>
    <col min="12803" max="12803" width="15" style="55" customWidth="1"/>
    <col min="12804" max="12804" width="20.44140625" style="55" customWidth="1"/>
    <col min="12805" max="12805" width="23" style="55" customWidth="1"/>
    <col min="12806" max="12806" width="28.6640625" style="55" customWidth="1"/>
    <col min="12807" max="12807" width="23" style="55" customWidth="1"/>
    <col min="12808" max="12808" width="28.6640625" style="55" customWidth="1"/>
    <col min="12809" max="12809" width="24" style="55" customWidth="1"/>
    <col min="12810" max="13055" width="9.109375" style="55"/>
    <col min="13056" max="13056" width="50.44140625" style="55" customWidth="1"/>
    <col min="13057" max="13057" width="30.6640625" style="55" customWidth="1"/>
    <col min="13058" max="13058" width="20.44140625" style="55" customWidth="1"/>
    <col min="13059" max="13059" width="15" style="55" customWidth="1"/>
    <col min="13060" max="13060" width="20.44140625" style="55" customWidth="1"/>
    <col min="13061" max="13061" width="23" style="55" customWidth="1"/>
    <col min="13062" max="13062" width="28.6640625" style="55" customWidth="1"/>
    <col min="13063" max="13063" width="23" style="55" customWidth="1"/>
    <col min="13064" max="13064" width="28.6640625" style="55" customWidth="1"/>
    <col min="13065" max="13065" width="24" style="55" customWidth="1"/>
    <col min="13066" max="13311" width="9.109375" style="55"/>
    <col min="13312" max="13312" width="50.44140625" style="55" customWidth="1"/>
    <col min="13313" max="13313" width="30.6640625" style="55" customWidth="1"/>
    <col min="13314" max="13314" width="20.44140625" style="55" customWidth="1"/>
    <col min="13315" max="13315" width="15" style="55" customWidth="1"/>
    <col min="13316" max="13316" width="20.44140625" style="55" customWidth="1"/>
    <col min="13317" max="13317" width="23" style="55" customWidth="1"/>
    <col min="13318" max="13318" width="28.6640625" style="55" customWidth="1"/>
    <col min="13319" max="13319" width="23" style="55" customWidth="1"/>
    <col min="13320" max="13320" width="28.6640625" style="55" customWidth="1"/>
    <col min="13321" max="13321" width="24" style="55" customWidth="1"/>
    <col min="13322" max="13567" width="9.109375" style="55"/>
    <col min="13568" max="13568" width="50.44140625" style="55" customWidth="1"/>
    <col min="13569" max="13569" width="30.6640625" style="55" customWidth="1"/>
    <col min="13570" max="13570" width="20.44140625" style="55" customWidth="1"/>
    <col min="13571" max="13571" width="15" style="55" customWidth="1"/>
    <col min="13572" max="13572" width="20.44140625" style="55" customWidth="1"/>
    <col min="13573" max="13573" width="23" style="55" customWidth="1"/>
    <col min="13574" max="13574" width="28.6640625" style="55" customWidth="1"/>
    <col min="13575" max="13575" width="23" style="55" customWidth="1"/>
    <col min="13576" max="13576" width="28.6640625" style="55" customWidth="1"/>
    <col min="13577" max="13577" width="24" style="55" customWidth="1"/>
    <col min="13578" max="13823" width="9.109375" style="55"/>
    <col min="13824" max="13824" width="50.44140625" style="55" customWidth="1"/>
    <col min="13825" max="13825" width="30.6640625" style="55" customWidth="1"/>
    <col min="13826" max="13826" width="20.44140625" style="55" customWidth="1"/>
    <col min="13827" max="13827" width="15" style="55" customWidth="1"/>
    <col min="13828" max="13828" width="20.44140625" style="55" customWidth="1"/>
    <col min="13829" max="13829" width="23" style="55" customWidth="1"/>
    <col min="13830" max="13830" width="28.6640625" style="55" customWidth="1"/>
    <col min="13831" max="13831" width="23" style="55" customWidth="1"/>
    <col min="13832" max="13832" width="28.6640625" style="55" customWidth="1"/>
    <col min="13833" max="13833" width="24" style="55" customWidth="1"/>
    <col min="13834" max="14079" width="9.109375" style="55"/>
    <col min="14080" max="14080" width="50.44140625" style="55" customWidth="1"/>
    <col min="14081" max="14081" width="30.6640625" style="55" customWidth="1"/>
    <col min="14082" max="14082" width="20.44140625" style="55" customWidth="1"/>
    <col min="14083" max="14083" width="15" style="55" customWidth="1"/>
    <col min="14084" max="14084" width="20.44140625" style="55" customWidth="1"/>
    <col min="14085" max="14085" width="23" style="55" customWidth="1"/>
    <col min="14086" max="14086" width="28.6640625" style="55" customWidth="1"/>
    <col min="14087" max="14087" width="23" style="55" customWidth="1"/>
    <col min="14088" max="14088" width="28.6640625" style="55" customWidth="1"/>
    <col min="14089" max="14089" width="24" style="55" customWidth="1"/>
    <col min="14090" max="14335" width="9.109375" style="55"/>
    <col min="14336" max="14336" width="50.44140625" style="55" customWidth="1"/>
    <col min="14337" max="14337" width="30.6640625" style="55" customWidth="1"/>
    <col min="14338" max="14338" width="20.44140625" style="55" customWidth="1"/>
    <col min="14339" max="14339" width="15" style="55" customWidth="1"/>
    <col min="14340" max="14340" width="20.44140625" style="55" customWidth="1"/>
    <col min="14341" max="14341" width="23" style="55" customWidth="1"/>
    <col min="14342" max="14342" width="28.6640625" style="55" customWidth="1"/>
    <col min="14343" max="14343" width="23" style="55" customWidth="1"/>
    <col min="14344" max="14344" width="28.6640625" style="55" customWidth="1"/>
    <col min="14345" max="14345" width="24" style="55" customWidth="1"/>
    <col min="14346" max="14591" width="9.109375" style="55"/>
    <col min="14592" max="14592" width="50.44140625" style="55" customWidth="1"/>
    <col min="14593" max="14593" width="30.6640625" style="55" customWidth="1"/>
    <col min="14594" max="14594" width="20.44140625" style="55" customWidth="1"/>
    <col min="14595" max="14595" width="15" style="55" customWidth="1"/>
    <col min="14596" max="14596" width="20.44140625" style="55" customWidth="1"/>
    <col min="14597" max="14597" width="23" style="55" customWidth="1"/>
    <col min="14598" max="14598" width="28.6640625" style="55" customWidth="1"/>
    <col min="14599" max="14599" width="23" style="55" customWidth="1"/>
    <col min="14600" max="14600" width="28.6640625" style="55" customWidth="1"/>
    <col min="14601" max="14601" width="24" style="55" customWidth="1"/>
    <col min="14602" max="14847" width="9.109375" style="55"/>
    <col min="14848" max="14848" width="50.44140625" style="55" customWidth="1"/>
    <col min="14849" max="14849" width="30.6640625" style="55" customWidth="1"/>
    <col min="14850" max="14850" width="20.44140625" style="55" customWidth="1"/>
    <col min="14851" max="14851" width="15" style="55" customWidth="1"/>
    <col min="14852" max="14852" width="20.44140625" style="55" customWidth="1"/>
    <col min="14853" max="14853" width="23" style="55" customWidth="1"/>
    <col min="14854" max="14854" width="28.6640625" style="55" customWidth="1"/>
    <col min="14855" max="14855" width="23" style="55" customWidth="1"/>
    <col min="14856" max="14856" width="28.6640625" style="55" customWidth="1"/>
    <col min="14857" max="14857" width="24" style="55" customWidth="1"/>
    <col min="14858" max="15103" width="9.109375" style="55"/>
    <col min="15104" max="15104" width="50.44140625" style="55" customWidth="1"/>
    <col min="15105" max="15105" width="30.6640625" style="55" customWidth="1"/>
    <col min="15106" max="15106" width="20.44140625" style="55" customWidth="1"/>
    <col min="15107" max="15107" width="15" style="55" customWidth="1"/>
    <col min="15108" max="15108" width="20.44140625" style="55" customWidth="1"/>
    <col min="15109" max="15109" width="23" style="55" customWidth="1"/>
    <col min="15110" max="15110" width="28.6640625" style="55" customWidth="1"/>
    <col min="15111" max="15111" width="23" style="55" customWidth="1"/>
    <col min="15112" max="15112" width="28.6640625" style="55" customWidth="1"/>
    <col min="15113" max="15113" width="24" style="55" customWidth="1"/>
    <col min="15114" max="15359" width="9.109375" style="55"/>
    <col min="15360" max="15360" width="50.44140625" style="55" customWidth="1"/>
    <col min="15361" max="15361" width="30.6640625" style="55" customWidth="1"/>
    <col min="15362" max="15362" width="20.44140625" style="55" customWidth="1"/>
    <col min="15363" max="15363" width="15" style="55" customWidth="1"/>
    <col min="15364" max="15364" width="20.44140625" style="55" customWidth="1"/>
    <col min="15365" max="15365" width="23" style="55" customWidth="1"/>
    <col min="15366" max="15366" width="28.6640625" style="55" customWidth="1"/>
    <col min="15367" max="15367" width="23" style="55" customWidth="1"/>
    <col min="15368" max="15368" width="28.6640625" style="55" customWidth="1"/>
    <col min="15369" max="15369" width="24" style="55" customWidth="1"/>
    <col min="15370" max="15615" width="9.109375" style="55"/>
    <col min="15616" max="15616" width="50.44140625" style="55" customWidth="1"/>
    <col min="15617" max="15617" width="30.6640625" style="55" customWidth="1"/>
    <col min="15618" max="15618" width="20.44140625" style="55" customWidth="1"/>
    <col min="15619" max="15619" width="15" style="55" customWidth="1"/>
    <col min="15620" max="15620" width="20.44140625" style="55" customWidth="1"/>
    <col min="15621" max="15621" width="23" style="55" customWidth="1"/>
    <col min="15622" max="15622" width="28.6640625" style="55" customWidth="1"/>
    <col min="15623" max="15623" width="23" style="55" customWidth="1"/>
    <col min="15624" max="15624" width="28.6640625" style="55" customWidth="1"/>
    <col min="15625" max="15625" width="24" style="55" customWidth="1"/>
    <col min="15626" max="15871" width="9.109375" style="55"/>
    <col min="15872" max="15872" width="50.44140625" style="55" customWidth="1"/>
    <col min="15873" max="15873" width="30.6640625" style="55" customWidth="1"/>
    <col min="15874" max="15874" width="20.44140625" style="55" customWidth="1"/>
    <col min="15875" max="15875" width="15" style="55" customWidth="1"/>
    <col min="15876" max="15876" width="20.44140625" style="55" customWidth="1"/>
    <col min="15877" max="15877" width="23" style="55" customWidth="1"/>
    <col min="15878" max="15878" width="28.6640625" style="55" customWidth="1"/>
    <col min="15879" max="15879" width="23" style="55" customWidth="1"/>
    <col min="15880" max="15880" width="28.6640625" style="55" customWidth="1"/>
    <col min="15881" max="15881" width="24" style="55" customWidth="1"/>
    <col min="15882" max="16127" width="9.109375" style="55"/>
    <col min="16128" max="16128" width="50.44140625" style="55" customWidth="1"/>
    <col min="16129" max="16129" width="30.6640625" style="55" customWidth="1"/>
    <col min="16130" max="16130" width="20.44140625" style="55" customWidth="1"/>
    <col min="16131" max="16131" width="15" style="55" customWidth="1"/>
    <col min="16132" max="16132" width="20.44140625" style="55" customWidth="1"/>
    <col min="16133" max="16133" width="23" style="55" customWidth="1"/>
    <col min="16134" max="16134" width="28.6640625" style="55" customWidth="1"/>
    <col min="16135" max="16135" width="23" style="55" customWidth="1"/>
    <col min="16136" max="16136" width="28.6640625" style="55" customWidth="1"/>
    <col min="16137" max="16137" width="24" style="55" customWidth="1"/>
    <col min="16138" max="16384" width="9.109375" style="55"/>
  </cols>
  <sheetData>
    <row r="1" spans="1:11" s="51" customFormat="1" ht="25.8" thickBot="1" x14ac:dyDescent="0.25">
      <c r="A1" s="45" t="s">
        <v>33</v>
      </c>
      <c r="B1" s="98" t="s">
        <v>130</v>
      </c>
      <c r="C1" s="98" t="s">
        <v>132</v>
      </c>
      <c r="D1" s="96" t="s">
        <v>34</v>
      </c>
      <c r="E1" s="102" t="s">
        <v>35</v>
      </c>
      <c r="F1" s="98" t="s">
        <v>121</v>
      </c>
      <c r="G1" s="102" t="s">
        <v>36</v>
      </c>
      <c r="H1" s="98" t="s">
        <v>37</v>
      </c>
      <c r="I1" s="72" t="s">
        <v>38</v>
      </c>
      <c r="J1" s="98" t="s">
        <v>122</v>
      </c>
      <c r="K1" s="72" t="s">
        <v>123</v>
      </c>
    </row>
    <row r="2" spans="1:11" s="67" customFormat="1" ht="13.2" x14ac:dyDescent="0.25">
      <c r="A2" s="65" t="s">
        <v>111</v>
      </c>
      <c r="B2" s="76"/>
      <c r="C2" s="76"/>
      <c r="D2" s="66"/>
      <c r="E2" s="103"/>
      <c r="F2" s="99"/>
      <c r="G2" s="103"/>
      <c r="H2" s="76"/>
      <c r="I2" s="74"/>
      <c r="J2" s="76"/>
      <c r="K2" s="74"/>
    </row>
    <row r="3" spans="1:11" s="52" customFormat="1" ht="26.4" x14ac:dyDescent="0.25">
      <c r="A3" s="46" t="s">
        <v>66</v>
      </c>
      <c r="B3" s="69">
        <f>B4</f>
        <v>6338276.0299999993</v>
      </c>
      <c r="C3" s="69">
        <f>B3/7.5345</f>
        <v>841233.79520870652</v>
      </c>
      <c r="D3" s="50">
        <f>D4</f>
        <v>994875</v>
      </c>
      <c r="E3" s="94">
        <f>D3/C3*100</f>
        <v>118.26379368807642</v>
      </c>
      <c r="F3" s="100">
        <f>F4</f>
        <v>1254050</v>
      </c>
      <c r="G3" s="94">
        <f>F3/D3*100</f>
        <v>126.05101143359718</v>
      </c>
      <c r="H3" s="69">
        <f>H4</f>
        <v>1079545</v>
      </c>
      <c r="I3" s="75">
        <f>H3/F3*100</f>
        <v>86.084685618595742</v>
      </c>
      <c r="J3" s="69">
        <f>J4</f>
        <v>1079545</v>
      </c>
      <c r="K3" s="75">
        <f>J3/H3*100</f>
        <v>100</v>
      </c>
    </row>
    <row r="4" spans="1:11" s="52" customFormat="1" ht="26.4" x14ac:dyDescent="0.25">
      <c r="A4" s="46" t="s">
        <v>114</v>
      </c>
      <c r="B4" s="69">
        <f>B5+B11+B27+B34+B58+B65+B78+B86</f>
        <v>6338276.0299999993</v>
      </c>
      <c r="C4" s="69">
        <f t="shared" ref="C4:C67" si="0">B4/7.5345</f>
        <v>841233.79520870652</v>
      </c>
      <c r="D4" s="50">
        <f>D5+D11+D27+D34+D58+D65+D78+D86</f>
        <v>994875</v>
      </c>
      <c r="E4" s="94">
        <f t="shared" ref="E4:E67" si="1">D4/C4*100</f>
        <v>118.26379368807642</v>
      </c>
      <c r="F4" s="100">
        <f>F5+F11+F27+F34+F58+F65+F78+F86</f>
        <v>1254050</v>
      </c>
      <c r="G4" s="94">
        <f t="shared" ref="G4:G67" si="2">F4/D4*100</f>
        <v>126.05101143359718</v>
      </c>
      <c r="H4" s="69">
        <f>H5+H11+H27+H34+H58+H65+H78+H86</f>
        <v>1079545</v>
      </c>
      <c r="I4" s="75">
        <f t="shared" ref="I4:I67" si="3">H4/F4*100</f>
        <v>86.084685618595742</v>
      </c>
      <c r="J4" s="69">
        <f>J5+J11+J27+J34+J58+J65+J78+J86</f>
        <v>1079545</v>
      </c>
      <c r="K4" s="75">
        <f t="shared" ref="K4" si="4">J4/H4*100</f>
        <v>100</v>
      </c>
    </row>
    <row r="5" spans="1:11" s="80" customFormat="1" ht="13.2" x14ac:dyDescent="0.25">
      <c r="A5" s="79" t="s">
        <v>88</v>
      </c>
      <c r="B5" s="113"/>
      <c r="C5" s="231">
        <f t="shared" si="0"/>
        <v>0</v>
      </c>
      <c r="D5" s="114">
        <v>0</v>
      </c>
      <c r="E5" s="115"/>
      <c r="F5" s="116">
        <v>0</v>
      </c>
      <c r="G5" s="115">
        <v>0</v>
      </c>
      <c r="H5" s="113">
        <v>0</v>
      </c>
      <c r="I5" s="117"/>
      <c r="J5" s="113">
        <v>0</v>
      </c>
      <c r="K5" s="117"/>
    </row>
    <row r="6" spans="1:11" s="226" customFormat="1" ht="13.2" x14ac:dyDescent="0.25">
      <c r="A6" s="70" t="s">
        <v>60</v>
      </c>
      <c r="B6" s="123">
        <v>53500</v>
      </c>
      <c r="C6" s="221">
        <f t="shared" si="0"/>
        <v>7100.6702501824939</v>
      </c>
      <c r="D6" s="222">
        <v>0</v>
      </c>
      <c r="E6" s="223">
        <f t="shared" si="1"/>
        <v>0</v>
      </c>
      <c r="F6" s="224">
        <v>0</v>
      </c>
      <c r="G6" s="223">
        <v>0</v>
      </c>
      <c r="H6" s="123">
        <v>0</v>
      </c>
      <c r="I6" s="225"/>
      <c r="J6" s="123">
        <v>0</v>
      </c>
      <c r="K6" s="225"/>
    </row>
    <row r="7" spans="1:11" s="226" customFormat="1" ht="13.2" x14ac:dyDescent="0.25">
      <c r="A7" s="70" t="s">
        <v>61</v>
      </c>
      <c r="B7" s="123">
        <v>0</v>
      </c>
      <c r="C7" s="221">
        <f t="shared" si="0"/>
        <v>0</v>
      </c>
      <c r="D7" s="222">
        <v>0</v>
      </c>
      <c r="E7" s="223"/>
      <c r="F7" s="224">
        <v>0</v>
      </c>
      <c r="G7" s="223">
        <v>0</v>
      </c>
      <c r="H7" s="123">
        <v>0</v>
      </c>
      <c r="I7" s="225"/>
      <c r="J7" s="123">
        <v>0</v>
      </c>
      <c r="K7" s="225"/>
    </row>
    <row r="8" spans="1:11" s="226" customFormat="1" ht="13.2" x14ac:dyDescent="0.25">
      <c r="A8" s="70" t="s">
        <v>95</v>
      </c>
      <c r="B8" s="123">
        <v>0</v>
      </c>
      <c r="C8" s="221">
        <f t="shared" si="0"/>
        <v>0</v>
      </c>
      <c r="D8" s="222">
        <v>0</v>
      </c>
      <c r="E8" s="223"/>
      <c r="F8" s="224">
        <v>0</v>
      </c>
      <c r="G8" s="223">
        <v>0</v>
      </c>
      <c r="H8" s="123">
        <v>0</v>
      </c>
      <c r="I8" s="225"/>
      <c r="J8" s="123">
        <v>0</v>
      </c>
      <c r="K8" s="225"/>
    </row>
    <row r="9" spans="1:11" s="226" customFormat="1" ht="13.2" x14ac:dyDescent="0.25">
      <c r="A9" s="70">
        <v>42</v>
      </c>
      <c r="B9" s="123">
        <v>53500</v>
      </c>
      <c r="C9" s="221">
        <f t="shared" si="0"/>
        <v>7100.6702501824939</v>
      </c>
      <c r="D9" s="222">
        <v>0</v>
      </c>
      <c r="E9" s="223">
        <f t="shared" si="1"/>
        <v>0</v>
      </c>
      <c r="F9" s="224">
        <v>0</v>
      </c>
      <c r="G9" s="223"/>
      <c r="H9" s="123">
        <v>0</v>
      </c>
      <c r="I9" s="225"/>
      <c r="J9" s="123">
        <v>0</v>
      </c>
      <c r="K9" s="225"/>
    </row>
    <row r="10" spans="1:11" s="226" customFormat="1" ht="13.2" x14ac:dyDescent="0.25">
      <c r="A10" s="70">
        <v>423</v>
      </c>
      <c r="B10" s="123">
        <v>53500</v>
      </c>
      <c r="C10" s="221">
        <f t="shared" si="0"/>
        <v>7100.6702501824939</v>
      </c>
      <c r="D10" s="222">
        <v>0</v>
      </c>
      <c r="E10" s="223">
        <f t="shared" si="1"/>
        <v>0</v>
      </c>
      <c r="F10" s="224">
        <v>0</v>
      </c>
      <c r="G10" s="223"/>
      <c r="H10" s="123">
        <v>0</v>
      </c>
      <c r="I10" s="225"/>
      <c r="J10" s="123">
        <v>0</v>
      </c>
      <c r="K10" s="225"/>
    </row>
    <row r="11" spans="1:11" s="80" customFormat="1" ht="13.2" x14ac:dyDescent="0.25">
      <c r="A11" s="79" t="s">
        <v>83</v>
      </c>
      <c r="B11" s="113"/>
      <c r="C11" s="231">
        <f t="shared" si="0"/>
        <v>0</v>
      </c>
      <c r="D11" s="114">
        <v>96230</v>
      </c>
      <c r="E11" s="115"/>
      <c r="F11" s="116">
        <v>119000</v>
      </c>
      <c r="G11" s="115">
        <f t="shared" si="2"/>
        <v>123.66205964875819</v>
      </c>
      <c r="H11" s="113">
        <v>119000</v>
      </c>
      <c r="I11" s="117">
        <f t="shared" si="3"/>
        <v>100</v>
      </c>
      <c r="J11" s="113">
        <v>119000</v>
      </c>
      <c r="K11" s="117">
        <f t="shared" ref="K11:K13" si="5">J11/H11*100</f>
        <v>100</v>
      </c>
    </row>
    <row r="12" spans="1:11" s="226" customFormat="1" ht="13.2" x14ac:dyDescent="0.25">
      <c r="A12" s="70" t="s">
        <v>56</v>
      </c>
      <c r="B12" s="123">
        <v>647909.53</v>
      </c>
      <c r="C12" s="221">
        <f t="shared" si="0"/>
        <v>85992.372420200409</v>
      </c>
      <c r="D12" s="222">
        <v>93580</v>
      </c>
      <c r="E12" s="223">
        <f t="shared" si="1"/>
        <v>108.82360535737143</v>
      </c>
      <c r="F12" s="224">
        <f>F13+F14+F15+F16</f>
        <v>81000</v>
      </c>
      <c r="G12" s="223">
        <f t="shared" si="2"/>
        <v>86.556956614661246</v>
      </c>
      <c r="H12" s="224">
        <f>H13+H14+H15+H16</f>
        <v>81000</v>
      </c>
      <c r="I12" s="225">
        <f t="shared" si="3"/>
        <v>100</v>
      </c>
      <c r="J12" s="224">
        <f>J13+J14+J15+J16</f>
        <v>81000</v>
      </c>
      <c r="K12" s="225">
        <f t="shared" si="5"/>
        <v>100</v>
      </c>
    </row>
    <row r="13" spans="1:11" s="226" customFormat="1" ht="13.2" x14ac:dyDescent="0.25">
      <c r="A13" s="70" t="s">
        <v>57</v>
      </c>
      <c r="B13" s="123">
        <v>125471.88</v>
      </c>
      <c r="C13" s="221">
        <f t="shared" si="0"/>
        <v>16652.980290662948</v>
      </c>
      <c r="D13" s="222">
        <f>D14+D15+D16</f>
        <v>16600</v>
      </c>
      <c r="E13" s="223">
        <f t="shared" si="1"/>
        <v>99.681857002541136</v>
      </c>
      <c r="F13" s="224">
        <v>40500</v>
      </c>
      <c r="G13" s="223">
        <f t="shared" si="2"/>
        <v>243.97590361445785</v>
      </c>
      <c r="H13" s="224">
        <v>40500</v>
      </c>
      <c r="I13" s="225">
        <f t="shared" si="3"/>
        <v>100</v>
      </c>
      <c r="J13" s="224">
        <v>40500</v>
      </c>
      <c r="K13" s="225">
        <f t="shared" si="5"/>
        <v>100</v>
      </c>
    </row>
    <row r="14" spans="1:11" s="226" customFormat="1" ht="13.2" x14ac:dyDescent="0.25">
      <c r="A14" s="70" t="s">
        <v>84</v>
      </c>
      <c r="B14" s="123">
        <v>115003.82</v>
      </c>
      <c r="C14" s="221">
        <f t="shared" si="0"/>
        <v>15263.629968810141</v>
      </c>
      <c r="D14" s="222">
        <v>15935</v>
      </c>
      <c r="E14" s="223">
        <f t="shared" si="1"/>
        <v>104.39849519781168</v>
      </c>
      <c r="F14" s="224">
        <v>33600</v>
      </c>
      <c r="G14" s="223">
        <f t="shared" si="2"/>
        <v>210.8566049576404</v>
      </c>
      <c r="H14" s="224">
        <v>33600</v>
      </c>
      <c r="I14" s="225"/>
      <c r="J14" s="224">
        <v>33600</v>
      </c>
      <c r="K14" s="225"/>
    </row>
    <row r="15" spans="1:11" s="226" customFormat="1" ht="13.2" x14ac:dyDescent="0.25">
      <c r="A15" s="70" t="s">
        <v>92</v>
      </c>
      <c r="B15" s="123">
        <v>1500</v>
      </c>
      <c r="C15" s="221">
        <f t="shared" si="0"/>
        <v>199.08421262193906</v>
      </c>
      <c r="D15" s="222">
        <v>665</v>
      </c>
      <c r="E15" s="223">
        <f t="shared" si="1"/>
        <v>334.02950000000004</v>
      </c>
      <c r="F15" s="224">
        <v>1300</v>
      </c>
      <c r="G15" s="223">
        <f t="shared" si="2"/>
        <v>195.48872180451127</v>
      </c>
      <c r="H15" s="224">
        <v>1300</v>
      </c>
      <c r="I15" s="225"/>
      <c r="J15" s="224">
        <v>1300</v>
      </c>
      <c r="K15" s="225"/>
    </row>
    <row r="16" spans="1:11" s="226" customFormat="1" ht="13.2" x14ac:dyDescent="0.25">
      <c r="A16" s="70" t="s">
        <v>85</v>
      </c>
      <c r="B16" s="123">
        <v>8968.06</v>
      </c>
      <c r="C16" s="221">
        <f t="shared" si="0"/>
        <v>1190.2661092308713</v>
      </c>
      <c r="D16" s="222">
        <v>0</v>
      </c>
      <c r="E16" s="223">
        <f t="shared" si="1"/>
        <v>0</v>
      </c>
      <c r="F16" s="224">
        <v>5600</v>
      </c>
      <c r="G16" s="223">
        <v>0</v>
      </c>
      <c r="H16" s="224">
        <v>5600</v>
      </c>
      <c r="I16" s="225"/>
      <c r="J16" s="224">
        <v>5600</v>
      </c>
      <c r="K16" s="225"/>
    </row>
    <row r="17" spans="1:11" s="226" customFormat="1" ht="13.2" x14ac:dyDescent="0.25">
      <c r="A17" s="70" t="s">
        <v>58</v>
      </c>
      <c r="B17" s="123">
        <v>522437.65</v>
      </c>
      <c r="C17" s="221">
        <f t="shared" si="0"/>
        <v>69339.39212953746</v>
      </c>
      <c r="D17" s="222">
        <f>D18+D19+D20+D21</f>
        <v>76980</v>
      </c>
      <c r="E17" s="223">
        <f t="shared" si="1"/>
        <v>111.01914458117635</v>
      </c>
      <c r="F17" s="224">
        <f>F18+F19+F20+F21</f>
        <v>68950</v>
      </c>
      <c r="G17" s="223">
        <f t="shared" si="2"/>
        <v>89.568719147830606</v>
      </c>
      <c r="H17" s="224">
        <f>H18+H19+H20+H21</f>
        <v>68950</v>
      </c>
      <c r="I17" s="225">
        <f t="shared" si="3"/>
        <v>100</v>
      </c>
      <c r="J17" s="224">
        <f>J18+J19+J20+J21</f>
        <v>68950</v>
      </c>
      <c r="K17" s="225">
        <f t="shared" ref="K17" si="6">J17/H17*100</f>
        <v>100</v>
      </c>
    </row>
    <row r="18" spans="1:11" s="226" customFormat="1" ht="13.2" x14ac:dyDescent="0.25">
      <c r="A18" s="70" t="s">
        <v>93</v>
      </c>
      <c r="B18" s="123">
        <v>4488.9799999999996</v>
      </c>
      <c r="C18" s="221">
        <f t="shared" si="0"/>
        <v>595.79003251708798</v>
      </c>
      <c r="D18" s="222">
        <v>850</v>
      </c>
      <c r="E18" s="223">
        <f t="shared" si="1"/>
        <v>142.66771070488176</v>
      </c>
      <c r="F18" s="224">
        <v>1800</v>
      </c>
      <c r="G18" s="223">
        <f t="shared" si="2"/>
        <v>211.76470588235296</v>
      </c>
      <c r="H18" s="224">
        <v>1800</v>
      </c>
      <c r="I18" s="225"/>
      <c r="J18" s="224">
        <v>1800</v>
      </c>
      <c r="K18" s="225"/>
    </row>
    <row r="19" spans="1:11" s="226" customFormat="1" ht="13.2" x14ac:dyDescent="0.25">
      <c r="A19" s="70" t="s">
        <v>76</v>
      </c>
      <c r="B19" s="123">
        <v>350147.48</v>
      </c>
      <c r="C19" s="221">
        <f t="shared" si="0"/>
        <v>46472.556904904101</v>
      </c>
      <c r="D19" s="222">
        <v>52900</v>
      </c>
      <c r="E19" s="223">
        <f>D19/C19*100</f>
        <v>113.83062074300807</v>
      </c>
      <c r="F19" s="224">
        <v>46150</v>
      </c>
      <c r="G19" s="223">
        <f t="shared" si="2"/>
        <v>87.240075614366731</v>
      </c>
      <c r="H19" s="224">
        <v>46150</v>
      </c>
      <c r="I19" s="225"/>
      <c r="J19" s="224">
        <v>46150</v>
      </c>
      <c r="K19" s="225"/>
    </row>
    <row r="20" spans="1:11" s="226" customFormat="1" ht="13.2" x14ac:dyDescent="0.25">
      <c r="A20" s="70" t="s">
        <v>77</v>
      </c>
      <c r="B20" s="123">
        <v>150432.76999999999</v>
      </c>
      <c r="C20" s="221">
        <f>B20/7.5345</f>
        <v>19965.859711991503</v>
      </c>
      <c r="D20" s="222">
        <v>21230</v>
      </c>
      <c r="E20" s="223">
        <f t="shared" si="1"/>
        <v>106.33150941779508</v>
      </c>
      <c r="F20" s="224">
        <v>18000</v>
      </c>
      <c r="G20" s="223">
        <f t="shared" si="2"/>
        <v>84.785680640602919</v>
      </c>
      <c r="H20" s="224">
        <v>18000</v>
      </c>
      <c r="I20" s="225"/>
      <c r="J20" s="224">
        <v>18000</v>
      </c>
      <c r="K20" s="225"/>
    </row>
    <row r="21" spans="1:11" s="226" customFormat="1" ht="13.2" x14ac:dyDescent="0.25">
      <c r="A21" s="70" t="s">
        <v>86</v>
      </c>
      <c r="B21" s="123">
        <v>17368.72</v>
      </c>
      <c r="C21" s="221">
        <f t="shared" si="0"/>
        <v>2305.2252969672841</v>
      </c>
      <c r="D21" s="222">
        <v>2000</v>
      </c>
      <c r="E21" s="223">
        <f t="shared" si="1"/>
        <v>86.759415777328428</v>
      </c>
      <c r="F21" s="224">
        <v>3000</v>
      </c>
      <c r="G21" s="223">
        <f t="shared" si="2"/>
        <v>150</v>
      </c>
      <c r="H21" s="224">
        <v>3000</v>
      </c>
      <c r="I21" s="225"/>
      <c r="J21" s="224">
        <v>3000</v>
      </c>
      <c r="K21" s="225"/>
    </row>
    <row r="22" spans="1:11" s="226" customFormat="1" ht="13.2" x14ac:dyDescent="0.25">
      <c r="A22" s="70" t="s">
        <v>60</v>
      </c>
      <c r="B22" s="123">
        <v>19500</v>
      </c>
      <c r="C22" s="221">
        <f t="shared" si="0"/>
        <v>2588.0947640852078</v>
      </c>
      <c r="D22" s="222">
        <v>2650</v>
      </c>
      <c r="E22" s="223">
        <f t="shared" si="1"/>
        <v>102.39192307692309</v>
      </c>
      <c r="F22" s="224">
        <f>F23+F25</f>
        <v>6550</v>
      </c>
      <c r="G22" s="223">
        <f t="shared" si="2"/>
        <v>247.16981132075472</v>
      </c>
      <c r="H22" s="224">
        <f>H23+H25</f>
        <v>6550</v>
      </c>
      <c r="I22" s="225">
        <f t="shared" si="3"/>
        <v>100</v>
      </c>
      <c r="J22" s="224">
        <f>J23+J25</f>
        <v>6550</v>
      </c>
      <c r="K22" s="225">
        <f t="shared" ref="K22:K23" si="7">J22/H22*100</f>
        <v>100</v>
      </c>
    </row>
    <row r="23" spans="1:11" s="226" customFormat="1" ht="13.2" x14ac:dyDescent="0.25">
      <c r="A23" s="70" t="s">
        <v>62</v>
      </c>
      <c r="B23" s="123">
        <v>19500</v>
      </c>
      <c r="C23" s="221">
        <f t="shared" si="0"/>
        <v>2588.0947640852078</v>
      </c>
      <c r="D23" s="222">
        <v>2650</v>
      </c>
      <c r="E23" s="223">
        <f t="shared" si="1"/>
        <v>102.39192307692309</v>
      </c>
      <c r="F23" s="224">
        <f>F24</f>
        <v>6550</v>
      </c>
      <c r="G23" s="223">
        <f t="shared" si="2"/>
        <v>247.16981132075472</v>
      </c>
      <c r="H23" s="224">
        <f>H24</f>
        <v>6550</v>
      </c>
      <c r="I23" s="225">
        <f t="shared" si="3"/>
        <v>100</v>
      </c>
      <c r="J23" s="224">
        <f>J24</f>
        <v>6550</v>
      </c>
      <c r="K23" s="225">
        <f t="shared" si="7"/>
        <v>100</v>
      </c>
    </row>
    <row r="24" spans="1:11" s="226" customFormat="1" ht="13.2" x14ac:dyDescent="0.25">
      <c r="A24" s="70" t="s">
        <v>80</v>
      </c>
      <c r="B24" s="123">
        <v>0</v>
      </c>
      <c r="C24" s="221">
        <f t="shared" si="0"/>
        <v>0</v>
      </c>
      <c r="D24" s="222">
        <v>2650</v>
      </c>
      <c r="E24" s="223"/>
      <c r="F24" s="224">
        <v>6550</v>
      </c>
      <c r="G24" s="223">
        <f t="shared" si="2"/>
        <v>247.16981132075472</v>
      </c>
      <c r="H24" s="224">
        <v>6550</v>
      </c>
      <c r="I24" s="225"/>
      <c r="J24" s="224">
        <v>6550</v>
      </c>
      <c r="K24" s="225"/>
    </row>
    <row r="25" spans="1:11" s="226" customFormat="1" ht="13.2" x14ac:dyDescent="0.25">
      <c r="A25" s="70" t="s">
        <v>120</v>
      </c>
      <c r="B25" s="123">
        <v>0</v>
      </c>
      <c r="C25" s="221">
        <f t="shared" si="0"/>
        <v>0</v>
      </c>
      <c r="D25" s="222">
        <v>0</v>
      </c>
      <c r="E25" s="223"/>
      <c r="F25" s="224">
        <v>0</v>
      </c>
      <c r="G25" s="223">
        <v>0</v>
      </c>
      <c r="H25" s="224">
        <v>0</v>
      </c>
      <c r="I25" s="225"/>
      <c r="J25" s="224">
        <v>0</v>
      </c>
      <c r="K25" s="225"/>
    </row>
    <row r="26" spans="1:11" s="226" customFormat="1" ht="13.2" x14ac:dyDescent="0.25">
      <c r="A26" s="70" t="s">
        <v>96</v>
      </c>
      <c r="B26" s="123">
        <v>0</v>
      </c>
      <c r="C26" s="221">
        <f t="shared" si="0"/>
        <v>0</v>
      </c>
      <c r="D26" s="222">
        <v>0</v>
      </c>
      <c r="E26" s="223"/>
      <c r="F26" s="224">
        <v>0</v>
      </c>
      <c r="G26" s="223">
        <v>0</v>
      </c>
      <c r="H26" s="224">
        <v>0</v>
      </c>
      <c r="I26" s="225"/>
      <c r="J26" s="224">
        <v>0</v>
      </c>
      <c r="K26" s="225"/>
    </row>
    <row r="27" spans="1:11" s="80" customFormat="1" ht="13.2" x14ac:dyDescent="0.25">
      <c r="A27" s="79" t="s">
        <v>75</v>
      </c>
      <c r="B27" s="113">
        <v>280000</v>
      </c>
      <c r="C27" s="231">
        <f t="shared" si="0"/>
        <v>37162.386356095296</v>
      </c>
      <c r="D27" s="114">
        <v>26545</v>
      </c>
      <c r="E27" s="115">
        <f t="shared" si="1"/>
        <v>71.429750892857129</v>
      </c>
      <c r="F27" s="116">
        <f>F28+F31</f>
        <v>31700</v>
      </c>
      <c r="G27" s="115">
        <f t="shared" si="2"/>
        <v>119.41985307967602</v>
      </c>
      <c r="H27" s="113">
        <v>26545</v>
      </c>
      <c r="I27" s="117">
        <f t="shared" si="3"/>
        <v>83.738170347003148</v>
      </c>
      <c r="J27" s="113">
        <v>26545</v>
      </c>
      <c r="K27" s="117">
        <f t="shared" ref="K27:K28" si="8">J27/H27*100</f>
        <v>100</v>
      </c>
    </row>
    <row r="28" spans="1:11" s="226" customFormat="1" ht="13.2" x14ac:dyDescent="0.25">
      <c r="A28" s="70" t="s">
        <v>56</v>
      </c>
      <c r="B28" s="123">
        <v>200000</v>
      </c>
      <c r="C28" s="221">
        <f t="shared" si="0"/>
        <v>26544.56168292521</v>
      </c>
      <c r="D28" s="222">
        <v>13273</v>
      </c>
      <c r="E28" s="223">
        <f t="shared" si="1"/>
        <v>50.002709250000002</v>
      </c>
      <c r="F28" s="224">
        <v>13400</v>
      </c>
      <c r="G28" s="223">
        <f t="shared" si="2"/>
        <v>100.9568296541852</v>
      </c>
      <c r="H28" s="224">
        <v>13400</v>
      </c>
      <c r="I28" s="225">
        <f t="shared" si="3"/>
        <v>100</v>
      </c>
      <c r="J28" s="224">
        <v>13400</v>
      </c>
      <c r="K28" s="225">
        <f t="shared" si="8"/>
        <v>100</v>
      </c>
    </row>
    <row r="29" spans="1:11" s="226" customFormat="1" ht="13.2" x14ac:dyDescent="0.25">
      <c r="A29" s="70" t="s">
        <v>58</v>
      </c>
      <c r="B29" s="123">
        <v>200000</v>
      </c>
      <c r="C29" s="221">
        <f t="shared" si="0"/>
        <v>26544.56168292521</v>
      </c>
      <c r="D29" s="222">
        <v>13273</v>
      </c>
      <c r="E29" s="223">
        <f t="shared" si="1"/>
        <v>50.002709250000002</v>
      </c>
      <c r="F29" s="224">
        <v>13400</v>
      </c>
      <c r="G29" s="223">
        <f t="shared" si="2"/>
        <v>100.9568296541852</v>
      </c>
      <c r="H29" s="224">
        <v>13400</v>
      </c>
      <c r="I29" s="225">
        <f>H29/F29*100</f>
        <v>100</v>
      </c>
      <c r="J29" s="224">
        <v>13400</v>
      </c>
      <c r="K29" s="225">
        <f>J29/H29*100</f>
        <v>100</v>
      </c>
    </row>
    <row r="30" spans="1:11" s="226" customFormat="1" ht="13.2" x14ac:dyDescent="0.25">
      <c r="A30" s="70" t="s">
        <v>77</v>
      </c>
      <c r="B30" s="123">
        <v>200000</v>
      </c>
      <c r="C30" s="221">
        <f t="shared" si="0"/>
        <v>26544.56168292521</v>
      </c>
      <c r="D30" s="222">
        <v>13273</v>
      </c>
      <c r="E30" s="223">
        <f t="shared" si="1"/>
        <v>50.002709250000002</v>
      </c>
      <c r="F30" s="224">
        <v>13400</v>
      </c>
      <c r="G30" s="223">
        <v>0</v>
      </c>
      <c r="H30" s="224">
        <v>13400</v>
      </c>
      <c r="I30" s="225"/>
      <c r="J30" s="224">
        <v>13400</v>
      </c>
      <c r="K30" s="225"/>
    </row>
    <row r="31" spans="1:11" s="226" customFormat="1" ht="13.2" x14ac:dyDescent="0.25">
      <c r="A31" s="70" t="s">
        <v>60</v>
      </c>
      <c r="B31" s="123">
        <v>80000</v>
      </c>
      <c r="C31" s="221">
        <f t="shared" si="0"/>
        <v>10617.824673170084</v>
      </c>
      <c r="D31" s="222">
        <v>13273</v>
      </c>
      <c r="E31" s="223">
        <f t="shared" si="1"/>
        <v>125.00677312500001</v>
      </c>
      <c r="F31" s="224">
        <v>18300</v>
      </c>
      <c r="G31" s="223">
        <f t="shared" si="2"/>
        <v>137.87387930384992</v>
      </c>
      <c r="H31" s="224">
        <v>18300</v>
      </c>
      <c r="I31" s="225">
        <f t="shared" si="3"/>
        <v>100</v>
      </c>
      <c r="J31" s="224">
        <v>18300</v>
      </c>
      <c r="K31" s="225">
        <f t="shared" ref="K31:K32" si="9">J31/H31*100</f>
        <v>100</v>
      </c>
    </row>
    <row r="32" spans="1:11" s="226" customFormat="1" ht="13.2" x14ac:dyDescent="0.25">
      <c r="A32" s="70" t="s">
        <v>62</v>
      </c>
      <c r="B32" s="123">
        <v>80000</v>
      </c>
      <c r="C32" s="221">
        <f t="shared" si="0"/>
        <v>10617.824673170084</v>
      </c>
      <c r="D32" s="222">
        <v>13273</v>
      </c>
      <c r="E32" s="223">
        <f t="shared" si="1"/>
        <v>125.00677312500001</v>
      </c>
      <c r="F32" s="224">
        <v>18300</v>
      </c>
      <c r="G32" s="223">
        <f t="shared" si="2"/>
        <v>137.87387930384992</v>
      </c>
      <c r="H32" s="224">
        <v>18300</v>
      </c>
      <c r="I32" s="225">
        <f t="shared" si="3"/>
        <v>100</v>
      </c>
      <c r="J32" s="224">
        <v>18300</v>
      </c>
      <c r="K32" s="225">
        <f t="shared" si="9"/>
        <v>100</v>
      </c>
    </row>
    <row r="33" spans="1:11" s="226" customFormat="1" ht="13.2" x14ac:dyDescent="0.25">
      <c r="A33" s="70" t="s">
        <v>80</v>
      </c>
      <c r="B33" s="123">
        <v>80000</v>
      </c>
      <c r="C33" s="221">
        <f t="shared" si="0"/>
        <v>10617.824673170084</v>
      </c>
      <c r="D33" s="222">
        <v>13273</v>
      </c>
      <c r="E33" s="223">
        <f t="shared" si="1"/>
        <v>125.00677312500001</v>
      </c>
      <c r="F33" s="224">
        <v>18300</v>
      </c>
      <c r="G33" s="223">
        <v>0</v>
      </c>
      <c r="H33" s="224">
        <v>18300</v>
      </c>
      <c r="I33" s="225"/>
      <c r="J33" s="224">
        <v>18300</v>
      </c>
      <c r="K33" s="225"/>
    </row>
    <row r="34" spans="1:11" s="80" customFormat="1" ht="13.2" x14ac:dyDescent="0.25">
      <c r="A34" s="79" t="s">
        <v>91</v>
      </c>
      <c r="B34" s="113">
        <v>5482684.5499999998</v>
      </c>
      <c r="C34" s="231">
        <f t="shared" si="0"/>
        <v>727677.29112748022</v>
      </c>
      <c r="D34" s="114">
        <v>812950</v>
      </c>
      <c r="E34" s="115">
        <f>D34/C34*100</f>
        <v>111.71847876967497</v>
      </c>
      <c r="F34" s="116">
        <f>F35+F47</f>
        <v>939600</v>
      </c>
      <c r="G34" s="115">
        <f t="shared" si="2"/>
        <v>115.57906390306907</v>
      </c>
      <c r="H34" s="113">
        <v>870000</v>
      </c>
      <c r="I34" s="117">
        <f t="shared" si="3"/>
        <v>92.592592592592595</v>
      </c>
      <c r="J34" s="113">
        <v>870000</v>
      </c>
      <c r="K34" s="117">
        <f t="shared" ref="K34:K36" si="10">J34/H34*100</f>
        <v>100</v>
      </c>
    </row>
    <row r="35" spans="1:11" s="226" customFormat="1" ht="13.2" x14ac:dyDescent="0.25">
      <c r="A35" s="70" t="s">
        <v>56</v>
      </c>
      <c r="B35" s="123">
        <f>B36+B40+B45</f>
        <v>5470022.7600000007</v>
      </c>
      <c r="C35" s="221">
        <f t="shared" si="0"/>
        <v>725996.78279912414</v>
      </c>
      <c r="D35" s="222">
        <f>D36+D40+D45</f>
        <v>810950</v>
      </c>
      <c r="E35" s="223">
        <f t="shared" si="1"/>
        <v>111.7015969235199</v>
      </c>
      <c r="F35" s="224">
        <f>F36+F40+F45</f>
        <v>935600</v>
      </c>
      <c r="G35" s="223">
        <f t="shared" si="2"/>
        <v>115.37086133547075</v>
      </c>
      <c r="H35" s="224">
        <f>H36+H40+H45</f>
        <v>935600</v>
      </c>
      <c r="I35" s="225">
        <f t="shared" si="3"/>
        <v>100</v>
      </c>
      <c r="J35" s="224">
        <f>J36+J40+J45</f>
        <v>935600</v>
      </c>
      <c r="K35" s="225">
        <f t="shared" si="10"/>
        <v>100</v>
      </c>
    </row>
    <row r="36" spans="1:11" s="226" customFormat="1" ht="13.2" x14ac:dyDescent="0.25">
      <c r="A36" s="70" t="s">
        <v>57</v>
      </c>
      <c r="B36" s="123">
        <v>4976404.9800000004</v>
      </c>
      <c r="C36" s="221">
        <f t="shared" si="0"/>
        <v>660482.44475413102</v>
      </c>
      <c r="D36" s="222">
        <f>D37+D38+D39</f>
        <v>731530</v>
      </c>
      <c r="E36" s="223">
        <f t="shared" si="1"/>
        <v>110.75691803925491</v>
      </c>
      <c r="F36" s="224">
        <f>F37+F38+F39</f>
        <v>850000</v>
      </c>
      <c r="G36" s="223">
        <f t="shared" si="2"/>
        <v>116.19482454581494</v>
      </c>
      <c r="H36" s="224">
        <f>H37+H38+H39</f>
        <v>850000</v>
      </c>
      <c r="I36" s="225">
        <f t="shared" si="3"/>
        <v>100</v>
      </c>
      <c r="J36" s="224">
        <f>J37+J38+J39</f>
        <v>850000</v>
      </c>
      <c r="K36" s="225">
        <f t="shared" si="10"/>
        <v>100</v>
      </c>
    </row>
    <row r="37" spans="1:11" s="226" customFormat="1" ht="13.2" x14ac:dyDescent="0.25">
      <c r="A37" s="70" t="s">
        <v>84</v>
      </c>
      <c r="B37" s="123">
        <v>4123469.23</v>
      </c>
      <c r="C37" s="221">
        <f>B37/7.5345</f>
        <v>547278.41661689559</v>
      </c>
      <c r="D37" s="222">
        <v>600000</v>
      </c>
      <c r="E37" s="223">
        <f t="shared" si="1"/>
        <v>109.63341176672246</v>
      </c>
      <c r="F37" s="224">
        <v>700000</v>
      </c>
      <c r="G37" s="223">
        <f t="shared" si="2"/>
        <v>116.66666666666667</v>
      </c>
      <c r="H37" s="224">
        <v>700000</v>
      </c>
      <c r="I37" s="225"/>
      <c r="J37" s="224">
        <v>700000</v>
      </c>
      <c r="K37" s="225"/>
    </row>
    <row r="38" spans="1:11" s="226" customFormat="1" ht="13.2" x14ac:dyDescent="0.25">
      <c r="A38" s="70" t="s">
        <v>92</v>
      </c>
      <c r="B38" s="123">
        <v>239422.79</v>
      </c>
      <c r="C38" s="221">
        <f t="shared" si="0"/>
        <v>31776.865087265247</v>
      </c>
      <c r="D38" s="222">
        <v>38630</v>
      </c>
      <c r="E38" s="223">
        <f t="shared" si="1"/>
        <v>121.56642857599311</v>
      </c>
      <c r="F38" s="224">
        <v>45000</v>
      </c>
      <c r="G38" s="223">
        <f t="shared" si="2"/>
        <v>116.4897747864354</v>
      </c>
      <c r="H38" s="224">
        <v>45000</v>
      </c>
      <c r="I38" s="225"/>
      <c r="J38" s="224">
        <v>45000</v>
      </c>
      <c r="K38" s="225"/>
    </row>
    <row r="39" spans="1:11" s="226" customFormat="1" ht="13.2" x14ac:dyDescent="0.25">
      <c r="A39" s="70" t="s">
        <v>85</v>
      </c>
      <c r="B39" s="123">
        <v>613512.95999999996</v>
      </c>
      <c r="C39" s="221">
        <f t="shared" si="0"/>
        <v>81427.163049970128</v>
      </c>
      <c r="D39" s="222">
        <v>92900</v>
      </c>
      <c r="E39" s="223">
        <f t="shared" si="1"/>
        <v>114.08969257959932</v>
      </c>
      <c r="F39" s="224">
        <v>105000</v>
      </c>
      <c r="G39" s="223">
        <f t="shared" si="2"/>
        <v>113.02475780409043</v>
      </c>
      <c r="H39" s="224">
        <v>105000</v>
      </c>
      <c r="I39" s="225"/>
      <c r="J39" s="224">
        <v>105000</v>
      </c>
      <c r="K39" s="225"/>
    </row>
    <row r="40" spans="1:11" s="226" customFormat="1" ht="13.2" x14ac:dyDescent="0.25">
      <c r="A40" s="70" t="s">
        <v>58</v>
      </c>
      <c r="B40" s="123">
        <f>B41+B42+B43+B44</f>
        <v>483928.73</v>
      </c>
      <c r="C40" s="221">
        <f t="shared" si="0"/>
        <v>64228.380118123292</v>
      </c>
      <c r="D40" s="222">
        <f>D41+D42+D43+D44</f>
        <v>76770</v>
      </c>
      <c r="E40" s="223">
        <f t="shared" si="1"/>
        <v>119.52660157209513</v>
      </c>
      <c r="F40" s="224">
        <f>F41+F42+F43+F44</f>
        <v>83000</v>
      </c>
      <c r="G40" s="223">
        <f t="shared" si="2"/>
        <v>108.11514914680214</v>
      </c>
      <c r="H40" s="224">
        <f>H41+H42+H43+H44</f>
        <v>83000</v>
      </c>
      <c r="I40" s="225">
        <f t="shared" si="3"/>
        <v>100</v>
      </c>
      <c r="J40" s="224">
        <f>J41+J42+J43+J44</f>
        <v>83000</v>
      </c>
      <c r="K40" s="225">
        <f t="shared" ref="K40" si="11">J40/H40*100</f>
        <v>100</v>
      </c>
    </row>
    <row r="41" spans="1:11" s="226" customFormat="1" ht="13.2" x14ac:dyDescent="0.25">
      <c r="A41" s="70" t="s">
        <v>93</v>
      </c>
      <c r="B41" s="123">
        <v>138872.95999999999</v>
      </c>
      <c r="C41" s="221">
        <f t="shared" si="0"/>
        <v>18431.609264052026</v>
      </c>
      <c r="D41" s="222">
        <v>25890</v>
      </c>
      <c r="E41" s="223">
        <f t="shared" si="1"/>
        <v>140.46521727483884</v>
      </c>
      <c r="F41" s="224">
        <v>25000</v>
      </c>
      <c r="G41" s="223">
        <f t="shared" si="2"/>
        <v>96.562379297025885</v>
      </c>
      <c r="H41" s="224">
        <v>25000</v>
      </c>
      <c r="I41" s="225"/>
      <c r="J41" s="224">
        <v>25000</v>
      </c>
      <c r="K41" s="225"/>
    </row>
    <row r="42" spans="1:11" s="226" customFormat="1" ht="13.2" x14ac:dyDescent="0.25">
      <c r="A42" s="70" t="s">
        <v>76</v>
      </c>
      <c r="B42" s="123">
        <v>15407.22</v>
      </c>
      <c r="C42" s="221">
        <f t="shared" si="0"/>
        <v>2044.8895082619947</v>
      </c>
      <c r="D42" s="222">
        <v>9620</v>
      </c>
      <c r="E42" s="223">
        <f t="shared" si="1"/>
        <v>470.44106594181176</v>
      </c>
      <c r="F42" s="224">
        <v>8000</v>
      </c>
      <c r="G42" s="223">
        <f t="shared" si="2"/>
        <v>83.160083160083161</v>
      </c>
      <c r="H42" s="224">
        <v>8000</v>
      </c>
      <c r="I42" s="225"/>
      <c r="J42" s="224">
        <v>8000</v>
      </c>
      <c r="K42" s="225"/>
    </row>
    <row r="43" spans="1:11" s="226" customFormat="1" ht="13.2" x14ac:dyDescent="0.25">
      <c r="A43" s="70" t="s">
        <v>77</v>
      </c>
      <c r="B43" s="123">
        <v>224617.27</v>
      </c>
      <c r="C43" s="221">
        <f t="shared" si="0"/>
        <v>29811.834892826329</v>
      </c>
      <c r="D43" s="222">
        <v>27740</v>
      </c>
      <c r="E43" s="223">
        <f t="shared" si="1"/>
        <v>93.050293951128523</v>
      </c>
      <c r="F43" s="224">
        <v>35000</v>
      </c>
      <c r="G43" s="223">
        <f t="shared" si="2"/>
        <v>126.1715933669791</v>
      </c>
      <c r="H43" s="224">
        <v>35000</v>
      </c>
      <c r="I43" s="225"/>
      <c r="J43" s="224">
        <v>35000</v>
      </c>
      <c r="K43" s="225"/>
    </row>
    <row r="44" spans="1:11" s="226" customFormat="1" ht="13.2" x14ac:dyDescent="0.25">
      <c r="A44" s="70" t="s">
        <v>86</v>
      </c>
      <c r="B44" s="123">
        <v>105031.28</v>
      </c>
      <c r="C44" s="221">
        <f t="shared" si="0"/>
        <v>13940.046452982944</v>
      </c>
      <c r="D44" s="222">
        <v>13520</v>
      </c>
      <c r="E44" s="223">
        <f t="shared" si="1"/>
        <v>96.98676432392331</v>
      </c>
      <c r="F44" s="224">
        <v>15000</v>
      </c>
      <c r="G44" s="223">
        <f t="shared" si="2"/>
        <v>110.94674556213018</v>
      </c>
      <c r="H44" s="224">
        <v>15000</v>
      </c>
      <c r="I44" s="225"/>
      <c r="J44" s="224">
        <v>15000</v>
      </c>
      <c r="K44" s="225"/>
    </row>
    <row r="45" spans="1:11" s="226" customFormat="1" ht="13.2" x14ac:dyDescent="0.25">
      <c r="A45" s="70" t="s">
        <v>59</v>
      </c>
      <c r="B45" s="123">
        <v>9689.0499999999993</v>
      </c>
      <c r="C45" s="221">
        <f t="shared" si="0"/>
        <v>1285.9579268697323</v>
      </c>
      <c r="D45" s="222">
        <v>2650</v>
      </c>
      <c r="E45" s="223">
        <f t="shared" si="1"/>
        <v>206.07206072834802</v>
      </c>
      <c r="F45" s="224">
        <v>2600</v>
      </c>
      <c r="G45" s="223">
        <f t="shared" si="2"/>
        <v>98.113207547169807</v>
      </c>
      <c r="H45" s="224">
        <v>2600</v>
      </c>
      <c r="I45" s="225">
        <f t="shared" si="3"/>
        <v>100</v>
      </c>
      <c r="J45" s="224">
        <v>2600</v>
      </c>
      <c r="K45" s="225">
        <f t="shared" ref="K45" si="12">J45/H45*100</f>
        <v>100</v>
      </c>
    </row>
    <row r="46" spans="1:11" s="226" customFormat="1" ht="13.2" x14ac:dyDescent="0.25">
      <c r="A46" s="70" t="s">
        <v>94</v>
      </c>
      <c r="B46" s="123">
        <v>9689.0499999999993</v>
      </c>
      <c r="C46" s="221">
        <f t="shared" si="0"/>
        <v>1285.9579268697323</v>
      </c>
      <c r="D46" s="222">
        <v>2650</v>
      </c>
      <c r="E46" s="223">
        <f t="shared" si="1"/>
        <v>206.07206072834802</v>
      </c>
      <c r="F46" s="224">
        <v>2600</v>
      </c>
      <c r="G46" s="223">
        <f t="shared" si="2"/>
        <v>98.113207547169807</v>
      </c>
      <c r="H46" s="224">
        <v>2600</v>
      </c>
      <c r="I46" s="225"/>
      <c r="J46" s="224">
        <v>2600</v>
      </c>
      <c r="K46" s="225"/>
    </row>
    <row r="47" spans="1:11" s="226" customFormat="1" ht="13.2" x14ac:dyDescent="0.25">
      <c r="A47" s="70" t="s">
        <v>60</v>
      </c>
      <c r="B47" s="123">
        <v>12661.91</v>
      </c>
      <c r="C47" s="221">
        <f t="shared" si="0"/>
        <v>1680.5242550932376</v>
      </c>
      <c r="D47" s="222">
        <v>0</v>
      </c>
      <c r="E47" s="223">
        <f t="shared" si="1"/>
        <v>0</v>
      </c>
      <c r="F47" s="224">
        <v>4000</v>
      </c>
      <c r="G47" s="223" t="e">
        <f t="shared" si="2"/>
        <v>#DIV/0!</v>
      </c>
      <c r="H47" s="224">
        <v>4000</v>
      </c>
      <c r="I47" s="225">
        <f t="shared" si="3"/>
        <v>100</v>
      </c>
      <c r="J47" s="224">
        <v>4000</v>
      </c>
      <c r="K47" s="225">
        <f t="shared" ref="K47" si="13">J47/H47*100</f>
        <v>100</v>
      </c>
    </row>
    <row r="48" spans="1:11" s="226" customFormat="1" ht="13.2" x14ac:dyDescent="0.25">
      <c r="A48" s="70" t="s">
        <v>61</v>
      </c>
      <c r="B48" s="123">
        <v>12661.91</v>
      </c>
      <c r="C48" s="221">
        <f t="shared" si="0"/>
        <v>1680.5242550932376</v>
      </c>
      <c r="D48" s="222">
        <v>0</v>
      </c>
      <c r="E48" s="223">
        <f>D48/C48*100</f>
        <v>0</v>
      </c>
      <c r="F48" s="224">
        <v>0</v>
      </c>
      <c r="G48" s="223"/>
      <c r="H48" s="224">
        <v>0</v>
      </c>
      <c r="I48" s="225"/>
      <c r="J48" s="224">
        <v>0</v>
      </c>
      <c r="K48" s="225"/>
    </row>
    <row r="49" spans="1:11" s="226" customFormat="1" ht="13.2" x14ac:dyDescent="0.25">
      <c r="A49" s="70" t="s">
        <v>95</v>
      </c>
      <c r="B49" s="123">
        <v>12661.91</v>
      </c>
      <c r="C49" s="221">
        <f t="shared" si="0"/>
        <v>1680.5242550932376</v>
      </c>
      <c r="D49" s="222">
        <v>0</v>
      </c>
      <c r="E49" s="223">
        <f t="shared" si="1"/>
        <v>0</v>
      </c>
      <c r="F49" s="224">
        <v>0</v>
      </c>
      <c r="G49" s="223"/>
      <c r="H49" s="224">
        <v>0</v>
      </c>
      <c r="I49" s="225"/>
      <c r="J49" s="224">
        <v>0</v>
      </c>
      <c r="K49" s="225"/>
    </row>
    <row r="50" spans="1:11" s="226" customFormat="1" ht="13.2" x14ac:dyDescent="0.25">
      <c r="A50" s="70" t="s">
        <v>62</v>
      </c>
      <c r="B50" s="123">
        <v>12661.91</v>
      </c>
      <c r="C50" s="221">
        <f t="shared" si="0"/>
        <v>1680.5242550932376</v>
      </c>
      <c r="D50" s="222">
        <v>2000</v>
      </c>
      <c r="E50" s="223">
        <f t="shared" si="1"/>
        <v>119.01048104116995</v>
      </c>
      <c r="F50" s="224">
        <v>4000</v>
      </c>
      <c r="G50" s="223"/>
      <c r="H50" s="224">
        <v>4000</v>
      </c>
      <c r="I50" s="225">
        <f>H50/F50*100</f>
        <v>100</v>
      </c>
      <c r="J50" s="224">
        <v>4000</v>
      </c>
      <c r="K50" s="225">
        <f>J50/H50*100</f>
        <v>100</v>
      </c>
    </row>
    <row r="51" spans="1:11" s="226" customFormat="1" ht="13.2" x14ac:dyDescent="0.25">
      <c r="A51" s="70" t="s">
        <v>78</v>
      </c>
      <c r="B51" s="123">
        <v>0</v>
      </c>
      <c r="C51" s="221">
        <f t="shared" si="0"/>
        <v>0</v>
      </c>
      <c r="D51" s="222">
        <v>0</v>
      </c>
      <c r="E51" s="223"/>
      <c r="F51" s="224">
        <v>0</v>
      </c>
      <c r="G51" s="223"/>
      <c r="H51" s="224">
        <v>0</v>
      </c>
      <c r="I51" s="225"/>
      <c r="J51" s="224">
        <v>0</v>
      </c>
      <c r="K51" s="225"/>
    </row>
    <row r="52" spans="1:11" s="226" customFormat="1" ht="13.2" x14ac:dyDescent="0.25">
      <c r="A52" s="70" t="s">
        <v>79</v>
      </c>
      <c r="B52" s="123">
        <v>12661.91</v>
      </c>
      <c r="C52" s="221">
        <f t="shared" si="0"/>
        <v>1680.5242550932376</v>
      </c>
      <c r="D52" s="222">
        <v>0</v>
      </c>
      <c r="E52" s="223">
        <f t="shared" si="1"/>
        <v>0</v>
      </c>
      <c r="F52" s="224">
        <v>2000</v>
      </c>
      <c r="G52" s="223"/>
      <c r="H52" s="224">
        <v>2000</v>
      </c>
      <c r="I52" s="225"/>
      <c r="J52" s="224">
        <v>2000</v>
      </c>
      <c r="K52" s="225"/>
    </row>
    <row r="53" spans="1:11" s="226" customFormat="1" ht="13.2" x14ac:dyDescent="0.25">
      <c r="A53" s="70" t="s">
        <v>80</v>
      </c>
      <c r="B53" s="123">
        <v>0</v>
      </c>
      <c r="C53" s="221">
        <f t="shared" si="0"/>
        <v>0</v>
      </c>
      <c r="D53" s="222">
        <v>0</v>
      </c>
      <c r="E53" s="223"/>
      <c r="F53" s="224">
        <v>2000</v>
      </c>
      <c r="G53" s="223"/>
      <c r="H53" s="224">
        <v>2000</v>
      </c>
      <c r="I53" s="225"/>
      <c r="J53" s="224">
        <v>2000</v>
      </c>
      <c r="K53" s="225"/>
    </row>
    <row r="54" spans="1:11" s="226" customFormat="1" ht="13.2" x14ac:dyDescent="0.25">
      <c r="A54" s="70" t="s">
        <v>63</v>
      </c>
      <c r="B54" s="123">
        <v>0</v>
      </c>
      <c r="C54" s="221">
        <f>B54/7.5345</f>
        <v>0</v>
      </c>
      <c r="D54" s="222">
        <v>0</v>
      </c>
      <c r="E54" s="223"/>
      <c r="F54" s="224">
        <v>0</v>
      </c>
      <c r="G54" s="223"/>
      <c r="H54" s="224">
        <v>0</v>
      </c>
      <c r="I54" s="225"/>
      <c r="J54" s="224">
        <v>0</v>
      </c>
      <c r="K54" s="225"/>
    </row>
    <row r="55" spans="1:11" s="226" customFormat="1" ht="13.2" x14ac:dyDescent="0.25">
      <c r="A55" s="70" t="s">
        <v>96</v>
      </c>
      <c r="B55" s="123">
        <v>0</v>
      </c>
      <c r="C55" s="221">
        <f t="shared" si="0"/>
        <v>0</v>
      </c>
      <c r="D55" s="222">
        <v>0</v>
      </c>
      <c r="E55" s="223"/>
      <c r="F55" s="224">
        <v>0</v>
      </c>
      <c r="G55" s="223"/>
      <c r="H55" s="224">
        <v>0</v>
      </c>
      <c r="I55" s="225"/>
      <c r="J55" s="224">
        <v>0</v>
      </c>
      <c r="K55" s="225"/>
    </row>
    <row r="56" spans="1:11" s="226" customFormat="1" ht="13.2" x14ac:dyDescent="0.25">
      <c r="A56" s="70" t="s">
        <v>97</v>
      </c>
      <c r="B56" s="123">
        <v>0</v>
      </c>
      <c r="C56" s="221">
        <f t="shared" si="0"/>
        <v>0</v>
      </c>
      <c r="D56" s="222">
        <v>0</v>
      </c>
      <c r="E56" s="223"/>
      <c r="F56" s="224">
        <v>0</v>
      </c>
      <c r="G56" s="223"/>
      <c r="H56" s="224">
        <v>0</v>
      </c>
      <c r="I56" s="225"/>
      <c r="J56" s="224">
        <v>0</v>
      </c>
      <c r="K56" s="225"/>
    </row>
    <row r="57" spans="1:11" s="226" customFormat="1" ht="13.2" x14ac:dyDescent="0.25">
      <c r="A57" s="70" t="s">
        <v>98</v>
      </c>
      <c r="B57" s="123">
        <v>0</v>
      </c>
      <c r="C57" s="221">
        <f>B57/7.5345</f>
        <v>0</v>
      </c>
      <c r="D57" s="222">
        <v>0</v>
      </c>
      <c r="E57" s="223"/>
      <c r="F57" s="224">
        <v>0</v>
      </c>
      <c r="G57" s="223"/>
      <c r="H57" s="224">
        <v>0</v>
      </c>
      <c r="I57" s="225"/>
      <c r="J57" s="224">
        <v>0</v>
      </c>
      <c r="K57" s="225"/>
    </row>
    <row r="58" spans="1:11" s="80" customFormat="1" ht="13.2" x14ac:dyDescent="0.25">
      <c r="A58" s="79" t="s">
        <v>108</v>
      </c>
      <c r="B58" s="113">
        <v>525103.26</v>
      </c>
      <c r="C58" s="231">
        <f t="shared" si="0"/>
        <v>69693.179374875574</v>
      </c>
      <c r="D58" s="114">
        <v>53000</v>
      </c>
      <c r="E58" s="115">
        <f t="shared" si="1"/>
        <v>76.04761394930209</v>
      </c>
      <c r="F58" s="116">
        <v>129000</v>
      </c>
      <c r="G58" s="115">
        <f t="shared" si="2"/>
        <v>243.39622641509436</v>
      </c>
      <c r="H58" s="113">
        <v>57000</v>
      </c>
      <c r="I58" s="117">
        <f t="shared" si="3"/>
        <v>44.186046511627907</v>
      </c>
      <c r="J58" s="113">
        <v>57000</v>
      </c>
      <c r="K58" s="117">
        <f t="shared" ref="K58:K60" si="14">J58/H58*100</f>
        <v>100</v>
      </c>
    </row>
    <row r="59" spans="1:11" s="226" customFormat="1" ht="13.2" x14ac:dyDescent="0.25">
      <c r="A59" s="70" t="s">
        <v>56</v>
      </c>
      <c r="B59" s="123">
        <v>525103.26</v>
      </c>
      <c r="C59" s="221">
        <f t="shared" si="0"/>
        <v>69693.179374875574</v>
      </c>
      <c r="D59" s="222">
        <v>53000</v>
      </c>
      <c r="E59" s="223">
        <f t="shared" si="1"/>
        <v>76.04761394930209</v>
      </c>
      <c r="F59" s="224">
        <v>129000</v>
      </c>
      <c r="G59" s="223">
        <f t="shared" si="2"/>
        <v>243.39622641509436</v>
      </c>
      <c r="H59" s="224">
        <v>129000</v>
      </c>
      <c r="I59" s="225">
        <f t="shared" si="3"/>
        <v>100</v>
      </c>
      <c r="J59" s="224">
        <v>129000</v>
      </c>
      <c r="K59" s="225">
        <f t="shared" si="14"/>
        <v>100</v>
      </c>
    </row>
    <row r="60" spans="1:11" s="226" customFormat="1" ht="13.2" x14ac:dyDescent="0.25">
      <c r="A60" s="70" t="s">
        <v>57</v>
      </c>
      <c r="B60" s="123">
        <v>505750.77</v>
      </c>
      <c r="C60" s="221">
        <f t="shared" si="0"/>
        <v>67124.6625522596</v>
      </c>
      <c r="D60" s="222">
        <f>D61+D62</f>
        <v>50000</v>
      </c>
      <c r="E60" s="223">
        <f t="shared" si="1"/>
        <v>74.488270180982624</v>
      </c>
      <c r="F60" s="224">
        <v>123000</v>
      </c>
      <c r="G60" s="223">
        <f t="shared" si="2"/>
        <v>246</v>
      </c>
      <c r="H60" s="224">
        <v>123000</v>
      </c>
      <c r="I60" s="225">
        <f t="shared" si="3"/>
        <v>100</v>
      </c>
      <c r="J60" s="224">
        <v>123000</v>
      </c>
      <c r="K60" s="225">
        <f t="shared" si="14"/>
        <v>100</v>
      </c>
    </row>
    <row r="61" spans="1:11" s="226" customFormat="1" ht="13.2" x14ac:dyDescent="0.25">
      <c r="A61" s="70" t="s">
        <v>84</v>
      </c>
      <c r="B61" s="123">
        <v>476905.73</v>
      </c>
      <c r="C61" s="221">
        <f t="shared" si="0"/>
        <v>63296.267834627375</v>
      </c>
      <c r="D61" s="222">
        <v>47700</v>
      </c>
      <c r="E61" s="223">
        <f>D61/C61*100</f>
        <v>75.359893453156872</v>
      </c>
      <c r="F61" s="224">
        <v>113000</v>
      </c>
      <c r="G61" s="223">
        <f t="shared" si="2"/>
        <v>236.89727463312371</v>
      </c>
      <c r="H61" s="224">
        <v>113000</v>
      </c>
      <c r="I61" s="225"/>
      <c r="J61" s="224">
        <v>113000</v>
      </c>
      <c r="K61" s="225"/>
    </row>
    <row r="62" spans="1:11" s="226" customFormat="1" ht="13.2" x14ac:dyDescent="0.25">
      <c r="A62" s="70" t="s">
        <v>85</v>
      </c>
      <c r="B62" s="230">
        <v>28845.040000000001</v>
      </c>
      <c r="C62" s="221">
        <f>B63/7.5345</f>
        <v>2568.5168226159667</v>
      </c>
      <c r="D62" s="222">
        <v>2300</v>
      </c>
      <c r="E62" s="223">
        <f t="shared" si="1"/>
        <v>89.545841387852406</v>
      </c>
      <c r="F62" s="230">
        <v>10000</v>
      </c>
      <c r="G62" s="223">
        <f>F63/D62*100</f>
        <v>260.86956521739131</v>
      </c>
      <c r="H62" s="230">
        <v>10000</v>
      </c>
      <c r="I62" s="225"/>
      <c r="J62" s="230">
        <v>10000</v>
      </c>
      <c r="K62" s="225"/>
    </row>
    <row r="63" spans="1:11" s="226" customFormat="1" ht="13.2" x14ac:dyDescent="0.25">
      <c r="A63" s="70" t="s">
        <v>58</v>
      </c>
      <c r="B63" s="123">
        <v>19352.490000000002</v>
      </c>
      <c r="C63" s="221">
        <f>B63/7.5345</f>
        <v>2568.5168226159667</v>
      </c>
      <c r="D63" s="222">
        <v>3000</v>
      </c>
      <c r="E63" s="223">
        <f t="shared" si="1"/>
        <v>116.79892354937272</v>
      </c>
      <c r="F63" s="224">
        <v>6000</v>
      </c>
      <c r="G63" s="223" t="e">
        <f>#REF!/D63*100</f>
        <v>#REF!</v>
      </c>
      <c r="H63" s="224">
        <v>6000</v>
      </c>
      <c r="I63" s="225" t="e">
        <f>H63/#REF!*100</f>
        <v>#REF!</v>
      </c>
      <c r="J63" s="224">
        <v>6000</v>
      </c>
      <c r="K63" s="225">
        <f t="shared" ref="K63" si="15">J63/H63*100</f>
        <v>100</v>
      </c>
    </row>
    <row r="64" spans="1:11" s="226" customFormat="1" ht="13.2" x14ac:dyDescent="0.25">
      <c r="A64" s="70" t="s">
        <v>93</v>
      </c>
      <c r="B64" s="123">
        <v>19352.490000000002</v>
      </c>
      <c r="C64" s="221">
        <f t="shared" si="0"/>
        <v>2568.5168226159667</v>
      </c>
      <c r="D64" s="222">
        <v>3000</v>
      </c>
      <c r="E64" s="223">
        <f t="shared" si="1"/>
        <v>116.79892354937272</v>
      </c>
      <c r="F64" s="224">
        <v>6000</v>
      </c>
      <c r="G64" s="223">
        <f t="shared" si="2"/>
        <v>200</v>
      </c>
      <c r="H64" s="224">
        <v>6000</v>
      </c>
      <c r="I64" s="225"/>
      <c r="J64" s="224">
        <v>6000</v>
      </c>
      <c r="K64" s="225"/>
    </row>
    <row r="65" spans="1:11" s="80" customFormat="1" ht="26.4" x14ac:dyDescent="0.25">
      <c r="A65" s="79" t="s">
        <v>105</v>
      </c>
      <c r="B65" s="113">
        <v>36582.89</v>
      </c>
      <c r="C65" s="231">
        <f t="shared" si="0"/>
        <v>4855.3839007233391</v>
      </c>
      <c r="D65" s="114">
        <v>1400</v>
      </c>
      <c r="E65" s="115">
        <f t="shared" si="1"/>
        <v>28.833971290950501</v>
      </c>
      <c r="F65" s="116">
        <v>28000</v>
      </c>
      <c r="G65" s="115">
        <f t="shared" si="2"/>
        <v>2000</v>
      </c>
      <c r="H65" s="113">
        <v>1500</v>
      </c>
      <c r="I65" s="117">
        <f t="shared" si="3"/>
        <v>5.3571428571428568</v>
      </c>
      <c r="J65" s="113">
        <v>1500</v>
      </c>
      <c r="K65" s="117">
        <f t="shared" ref="K65:K67" si="16">J65/H65*100</f>
        <v>100</v>
      </c>
    </row>
    <row r="66" spans="1:11" s="226" customFormat="1" ht="13.2" x14ac:dyDescent="0.25">
      <c r="A66" s="70" t="s">
        <v>56</v>
      </c>
      <c r="B66" s="123">
        <v>6582.89</v>
      </c>
      <c r="C66" s="221">
        <f t="shared" si="0"/>
        <v>873.69964828455772</v>
      </c>
      <c r="D66" s="222">
        <v>1400</v>
      </c>
      <c r="E66" s="223">
        <f t="shared" si="1"/>
        <v>160.23813249196022</v>
      </c>
      <c r="F66" s="224">
        <v>21000</v>
      </c>
      <c r="G66" s="223">
        <f t="shared" si="2"/>
        <v>1500</v>
      </c>
      <c r="H66" s="224">
        <v>21000</v>
      </c>
      <c r="I66" s="225">
        <f t="shared" si="3"/>
        <v>100</v>
      </c>
      <c r="J66" s="224">
        <v>21000</v>
      </c>
      <c r="K66" s="225">
        <f t="shared" si="16"/>
        <v>100</v>
      </c>
    </row>
    <row r="67" spans="1:11" s="226" customFormat="1" ht="13.2" x14ac:dyDescent="0.25">
      <c r="A67" s="70" t="s">
        <v>57</v>
      </c>
      <c r="B67" s="123">
        <v>6582.89</v>
      </c>
      <c r="C67" s="221">
        <f t="shared" si="0"/>
        <v>873.69964828455772</v>
      </c>
      <c r="D67" s="222">
        <v>1165</v>
      </c>
      <c r="E67" s="223">
        <f t="shared" si="1"/>
        <v>133.34101739509546</v>
      </c>
      <c r="F67" s="224">
        <v>21000</v>
      </c>
      <c r="G67" s="223">
        <f t="shared" si="2"/>
        <v>1802.5751072961373</v>
      </c>
      <c r="H67" s="224">
        <v>21000</v>
      </c>
      <c r="I67" s="225">
        <f t="shared" si="3"/>
        <v>100</v>
      </c>
      <c r="J67" s="224">
        <v>21000</v>
      </c>
      <c r="K67" s="225">
        <f t="shared" si="16"/>
        <v>100</v>
      </c>
    </row>
    <row r="68" spans="1:11" s="226" customFormat="1" ht="13.2" x14ac:dyDescent="0.25">
      <c r="A68" s="70" t="s">
        <v>84</v>
      </c>
      <c r="B68" s="123">
        <v>5773.67</v>
      </c>
      <c r="C68" s="221">
        <f t="shared" ref="C68:C73" si="17">B68/7.5345</f>
        <v>766.29769725927395</v>
      </c>
      <c r="D68" s="222">
        <v>1000</v>
      </c>
      <c r="E68" s="223">
        <f t="shared" ref="E68:E69" si="18">D68/C68*100</f>
        <v>130.49758645714078</v>
      </c>
      <c r="F68" s="224">
        <v>21000</v>
      </c>
      <c r="G68" s="223"/>
      <c r="H68" s="224">
        <v>21000</v>
      </c>
      <c r="I68" s="225"/>
      <c r="J68" s="224">
        <v>21000</v>
      </c>
      <c r="K68" s="225"/>
    </row>
    <row r="69" spans="1:11" s="226" customFormat="1" ht="13.2" x14ac:dyDescent="0.25">
      <c r="A69" s="70" t="s">
        <v>85</v>
      </c>
      <c r="B69" s="123">
        <v>809.22</v>
      </c>
      <c r="C69" s="221">
        <f t="shared" si="17"/>
        <v>107.40195102528369</v>
      </c>
      <c r="D69" s="222">
        <v>165</v>
      </c>
      <c r="E69" s="223">
        <f t="shared" si="18"/>
        <v>153.62849410543487</v>
      </c>
      <c r="F69" s="224"/>
      <c r="G69" s="223"/>
      <c r="H69" s="224"/>
      <c r="I69" s="225"/>
      <c r="J69" s="224"/>
      <c r="K69" s="225"/>
    </row>
    <row r="70" spans="1:11" s="226" customFormat="1" ht="13.2" x14ac:dyDescent="0.25">
      <c r="A70" s="70" t="s">
        <v>58</v>
      </c>
      <c r="B70" s="123">
        <v>0</v>
      </c>
      <c r="C70" s="221">
        <f t="shared" si="17"/>
        <v>0</v>
      </c>
      <c r="D70" s="222">
        <v>0</v>
      </c>
      <c r="E70" s="223"/>
      <c r="F70" s="224">
        <v>0</v>
      </c>
      <c r="G70" s="223"/>
      <c r="H70" s="224">
        <v>0</v>
      </c>
      <c r="I70" s="225"/>
      <c r="J70" s="224">
        <v>0</v>
      </c>
      <c r="K70" s="225"/>
    </row>
    <row r="71" spans="1:11" s="226" customFormat="1" ht="13.2" x14ac:dyDescent="0.25">
      <c r="A71" s="70" t="s">
        <v>76</v>
      </c>
      <c r="B71" s="123">
        <v>0</v>
      </c>
      <c r="C71" s="221">
        <f t="shared" si="17"/>
        <v>0</v>
      </c>
      <c r="D71" s="222">
        <v>0</v>
      </c>
      <c r="E71" s="223"/>
      <c r="F71" s="224"/>
      <c r="G71" s="223"/>
      <c r="H71" s="224"/>
      <c r="I71" s="225"/>
      <c r="J71" s="224"/>
      <c r="K71" s="225"/>
    </row>
    <row r="72" spans="1:11" s="226" customFormat="1" ht="13.2" x14ac:dyDescent="0.25">
      <c r="A72" s="70" t="s">
        <v>86</v>
      </c>
      <c r="B72" s="123">
        <v>0</v>
      </c>
      <c r="C72" s="221">
        <f t="shared" si="17"/>
        <v>0</v>
      </c>
      <c r="D72" s="222">
        <v>0</v>
      </c>
      <c r="E72" s="223"/>
      <c r="F72" s="224"/>
      <c r="G72" s="223"/>
      <c r="H72" s="224"/>
      <c r="I72" s="225"/>
      <c r="J72" s="224"/>
      <c r="K72" s="225"/>
    </row>
    <row r="73" spans="1:11" s="226" customFormat="1" ht="13.2" x14ac:dyDescent="0.25">
      <c r="A73" s="70" t="s">
        <v>59</v>
      </c>
      <c r="B73" s="123">
        <v>0</v>
      </c>
      <c r="C73" s="221">
        <f t="shared" si="17"/>
        <v>0</v>
      </c>
      <c r="D73" s="222">
        <v>235</v>
      </c>
      <c r="E73" s="223"/>
      <c r="F73" s="224"/>
      <c r="G73" s="223">
        <f t="shared" ref="G73:G93" si="19">F73/D73*100</f>
        <v>0</v>
      </c>
      <c r="H73" s="224"/>
      <c r="I73" s="225" t="e">
        <f t="shared" ref="I73" si="20">H73/F73*100</f>
        <v>#DIV/0!</v>
      </c>
      <c r="J73" s="224"/>
      <c r="K73" s="225" t="e">
        <f t="shared" ref="K73" si="21">J73/H73*100</f>
        <v>#DIV/0!</v>
      </c>
    </row>
    <row r="74" spans="1:11" s="226" customFormat="1" ht="13.2" x14ac:dyDescent="0.25">
      <c r="A74" s="70" t="s">
        <v>94</v>
      </c>
      <c r="B74" s="123">
        <v>0</v>
      </c>
      <c r="C74" s="221">
        <f>B74/7.5345</f>
        <v>0</v>
      </c>
      <c r="D74" s="222">
        <v>235</v>
      </c>
      <c r="E74" s="223"/>
      <c r="F74" s="224"/>
      <c r="G74" s="223">
        <f t="shared" si="19"/>
        <v>0</v>
      </c>
      <c r="H74" s="224"/>
      <c r="I74" s="225"/>
      <c r="J74" s="224"/>
      <c r="K74" s="225"/>
    </row>
    <row r="75" spans="1:11" s="226" customFormat="1" ht="13.2" x14ac:dyDescent="0.25">
      <c r="A75" s="70" t="s">
        <v>60</v>
      </c>
      <c r="B75" s="123">
        <v>30000</v>
      </c>
      <c r="C75" s="221">
        <f t="shared" ref="C75:C93" si="22">B75/7.5345</f>
        <v>3981.6842524387812</v>
      </c>
      <c r="D75" s="222">
        <v>0</v>
      </c>
      <c r="E75" s="223">
        <f t="shared" ref="E75:E82" si="23">D75/C75*100</f>
        <v>0</v>
      </c>
      <c r="F75" s="224">
        <v>7000</v>
      </c>
      <c r="G75" s="223"/>
      <c r="H75" s="224">
        <v>7000</v>
      </c>
      <c r="I75" s="225"/>
      <c r="J75" s="224">
        <v>7000</v>
      </c>
      <c r="K75" s="225"/>
    </row>
    <row r="76" spans="1:11" s="226" customFormat="1" ht="13.2" x14ac:dyDescent="0.25">
      <c r="A76" s="70" t="s">
        <v>62</v>
      </c>
      <c r="B76" s="123">
        <v>0</v>
      </c>
      <c r="C76" s="221">
        <f t="shared" si="22"/>
        <v>0</v>
      </c>
      <c r="D76" s="222">
        <v>0</v>
      </c>
      <c r="E76" s="223"/>
      <c r="F76" s="224">
        <v>7000</v>
      </c>
      <c r="G76" s="223"/>
      <c r="H76" s="224">
        <v>7000</v>
      </c>
      <c r="I76" s="225"/>
      <c r="J76" s="224">
        <v>7000</v>
      </c>
      <c r="K76" s="225"/>
    </row>
    <row r="77" spans="1:11" s="226" customFormat="1" ht="13.2" x14ac:dyDescent="0.25">
      <c r="A77" s="70">
        <v>423</v>
      </c>
      <c r="B77" s="123">
        <v>0</v>
      </c>
      <c r="C77" s="221">
        <f t="shared" si="22"/>
        <v>0</v>
      </c>
      <c r="D77" s="222">
        <v>0</v>
      </c>
      <c r="E77" s="223"/>
      <c r="F77" s="224">
        <v>7000</v>
      </c>
      <c r="G77" s="223"/>
      <c r="H77" s="224">
        <v>7000</v>
      </c>
      <c r="I77" s="225"/>
      <c r="J77" s="224">
        <v>7000</v>
      </c>
      <c r="K77" s="225"/>
    </row>
    <row r="78" spans="1:11" s="80" customFormat="1" ht="13.2" x14ac:dyDescent="0.25">
      <c r="A78" s="79" t="s">
        <v>104</v>
      </c>
      <c r="B78" s="113">
        <v>13905.33</v>
      </c>
      <c r="C78" s="231">
        <f t="shared" si="22"/>
        <v>1845.5544495321519</v>
      </c>
      <c r="D78" s="114">
        <v>2650</v>
      </c>
      <c r="E78" s="115">
        <f t="shared" si="23"/>
        <v>143.58828593064675</v>
      </c>
      <c r="F78" s="116">
        <v>2650</v>
      </c>
      <c r="G78" s="115">
        <f t="shared" si="19"/>
        <v>100</v>
      </c>
      <c r="H78" s="113">
        <v>3000</v>
      </c>
      <c r="I78" s="117">
        <f t="shared" ref="I78:I91" si="24">H78/F78*100</f>
        <v>113.20754716981132</v>
      </c>
      <c r="J78" s="113">
        <v>3000</v>
      </c>
      <c r="K78" s="117">
        <f t="shared" ref="K78:K80" si="25">J78/H78*100</f>
        <v>100</v>
      </c>
    </row>
    <row r="79" spans="1:11" s="226" customFormat="1" ht="13.2" x14ac:dyDescent="0.25">
      <c r="A79" s="70" t="s">
        <v>56</v>
      </c>
      <c r="B79" s="123">
        <v>13905.33</v>
      </c>
      <c r="C79" s="221">
        <f t="shared" si="22"/>
        <v>1845.5544495321519</v>
      </c>
      <c r="D79" s="222">
        <v>2650</v>
      </c>
      <c r="E79" s="223">
        <f t="shared" si="23"/>
        <v>143.58828593064675</v>
      </c>
      <c r="F79" s="224">
        <v>2650</v>
      </c>
      <c r="G79" s="223">
        <f t="shared" si="19"/>
        <v>100</v>
      </c>
      <c r="H79" s="224">
        <v>2650</v>
      </c>
      <c r="I79" s="225">
        <f t="shared" si="24"/>
        <v>100</v>
      </c>
      <c r="J79" s="224">
        <v>2650</v>
      </c>
      <c r="K79" s="225">
        <f t="shared" si="25"/>
        <v>100</v>
      </c>
    </row>
    <row r="80" spans="1:11" s="226" customFormat="1" ht="13.2" x14ac:dyDescent="0.25">
      <c r="A80" s="70" t="s">
        <v>58</v>
      </c>
      <c r="B80" s="123">
        <v>13905.33</v>
      </c>
      <c r="C80" s="221">
        <f t="shared" si="22"/>
        <v>1845.5544495321519</v>
      </c>
      <c r="D80" s="222">
        <v>2650</v>
      </c>
      <c r="E80" s="223">
        <f t="shared" si="23"/>
        <v>143.58828593064675</v>
      </c>
      <c r="F80" s="224">
        <v>2650</v>
      </c>
      <c r="G80" s="223">
        <f t="shared" si="19"/>
        <v>100</v>
      </c>
      <c r="H80" s="224">
        <v>2650</v>
      </c>
      <c r="I80" s="225">
        <f t="shared" si="24"/>
        <v>100</v>
      </c>
      <c r="J80" s="224">
        <v>2650</v>
      </c>
      <c r="K80" s="225">
        <f t="shared" si="25"/>
        <v>100</v>
      </c>
    </row>
    <row r="81" spans="1:11" s="226" customFormat="1" ht="13.2" x14ac:dyDescent="0.25">
      <c r="A81" s="70" t="s">
        <v>93</v>
      </c>
      <c r="B81" s="123">
        <v>11600</v>
      </c>
      <c r="C81" s="221">
        <f t="shared" si="22"/>
        <v>1539.5845776096621</v>
      </c>
      <c r="D81" s="222">
        <v>1650</v>
      </c>
      <c r="E81" s="223">
        <f t="shared" si="23"/>
        <v>107.17176724137931</v>
      </c>
      <c r="F81" s="224">
        <v>1650</v>
      </c>
      <c r="G81" s="223">
        <f t="shared" si="19"/>
        <v>100</v>
      </c>
      <c r="H81" s="224">
        <v>1650</v>
      </c>
      <c r="I81" s="225"/>
      <c r="J81" s="224">
        <v>1650</v>
      </c>
      <c r="K81" s="225"/>
    </row>
    <row r="82" spans="1:11" s="226" customFormat="1" ht="13.2" x14ac:dyDescent="0.25">
      <c r="A82" s="70" t="s">
        <v>76</v>
      </c>
      <c r="B82" s="123">
        <v>2305.33</v>
      </c>
      <c r="C82" s="221">
        <f t="shared" si="22"/>
        <v>305.96987192248986</v>
      </c>
      <c r="D82" s="222">
        <v>1000</v>
      </c>
      <c r="E82" s="223">
        <f t="shared" si="23"/>
        <v>326.8295645308915</v>
      </c>
      <c r="F82" s="224">
        <v>1000</v>
      </c>
      <c r="G82" s="223">
        <f t="shared" si="19"/>
        <v>100</v>
      </c>
      <c r="H82" s="224">
        <v>1000</v>
      </c>
      <c r="I82" s="225"/>
      <c r="J82" s="224">
        <v>1000</v>
      </c>
      <c r="K82" s="225"/>
    </row>
    <row r="83" spans="1:11" s="226" customFormat="1" ht="13.2" x14ac:dyDescent="0.25">
      <c r="A83" s="70" t="s">
        <v>60</v>
      </c>
      <c r="B83" s="123">
        <v>0</v>
      </c>
      <c r="C83" s="221">
        <f t="shared" si="22"/>
        <v>0</v>
      </c>
      <c r="D83" s="222">
        <v>0</v>
      </c>
      <c r="E83" s="223"/>
      <c r="F83" s="224">
        <v>0</v>
      </c>
      <c r="G83" s="223"/>
      <c r="H83" s="224">
        <v>0</v>
      </c>
      <c r="I83" s="225"/>
      <c r="J83" s="224">
        <v>0</v>
      </c>
      <c r="K83" s="225"/>
    </row>
    <row r="84" spans="1:11" s="226" customFormat="1" ht="13.2" x14ac:dyDescent="0.25">
      <c r="A84" s="70" t="s">
        <v>62</v>
      </c>
      <c r="B84" s="123">
        <v>0</v>
      </c>
      <c r="C84" s="221">
        <f t="shared" si="22"/>
        <v>0</v>
      </c>
      <c r="D84" s="222">
        <v>0</v>
      </c>
      <c r="E84" s="223"/>
      <c r="F84" s="224">
        <v>0</v>
      </c>
      <c r="G84" s="223"/>
      <c r="H84" s="224">
        <v>0</v>
      </c>
      <c r="I84" s="225"/>
      <c r="J84" s="224">
        <v>0</v>
      </c>
      <c r="K84" s="225"/>
    </row>
    <row r="85" spans="1:11" s="226" customFormat="1" ht="13.2" x14ac:dyDescent="0.25">
      <c r="A85" s="70" t="s">
        <v>79</v>
      </c>
      <c r="B85" s="123">
        <v>0</v>
      </c>
      <c r="C85" s="221">
        <f t="shared" si="22"/>
        <v>0</v>
      </c>
      <c r="D85" s="222">
        <v>0</v>
      </c>
      <c r="E85" s="223"/>
      <c r="F85" s="224">
        <v>0</v>
      </c>
      <c r="G85" s="223"/>
      <c r="H85" s="224">
        <v>0</v>
      </c>
      <c r="I85" s="225"/>
      <c r="J85" s="224">
        <v>0</v>
      </c>
      <c r="K85" s="225"/>
    </row>
    <row r="86" spans="1:11" s="80" customFormat="1" ht="26.4" x14ac:dyDescent="0.25">
      <c r="A86" s="79" t="s">
        <v>101</v>
      </c>
      <c r="B86" s="113">
        <v>0</v>
      </c>
      <c r="C86" s="231">
        <f t="shared" si="22"/>
        <v>0</v>
      </c>
      <c r="D86" s="114">
        <v>2100</v>
      </c>
      <c r="E86" s="115"/>
      <c r="F86" s="116">
        <v>4100</v>
      </c>
      <c r="G86" s="115">
        <f t="shared" si="19"/>
        <v>195.23809523809524</v>
      </c>
      <c r="H86" s="113">
        <v>2500</v>
      </c>
      <c r="I86" s="117">
        <f t="shared" si="24"/>
        <v>60.975609756097562</v>
      </c>
      <c r="J86" s="113">
        <v>2500</v>
      </c>
      <c r="K86" s="117">
        <f t="shared" ref="K86" si="26">J86/H86*100</f>
        <v>100</v>
      </c>
    </row>
    <row r="87" spans="1:11" s="226" customFormat="1" ht="13.2" x14ac:dyDescent="0.25">
      <c r="A87" s="70" t="s">
        <v>56</v>
      </c>
      <c r="B87" s="123">
        <v>0</v>
      </c>
      <c r="C87" s="221">
        <f t="shared" si="22"/>
        <v>0</v>
      </c>
      <c r="D87" s="222">
        <v>0</v>
      </c>
      <c r="E87" s="223"/>
      <c r="F87" s="224">
        <v>0</v>
      </c>
      <c r="G87" s="223"/>
      <c r="H87" s="224">
        <v>0</v>
      </c>
      <c r="I87" s="225"/>
      <c r="J87" s="224">
        <v>0</v>
      </c>
      <c r="K87" s="225"/>
    </row>
    <row r="88" spans="1:11" s="226" customFormat="1" ht="13.2" x14ac:dyDescent="0.25">
      <c r="A88" s="70" t="s">
        <v>58</v>
      </c>
      <c r="B88" s="123">
        <v>0</v>
      </c>
      <c r="C88" s="221">
        <f t="shared" si="22"/>
        <v>0</v>
      </c>
      <c r="D88" s="222">
        <v>0</v>
      </c>
      <c r="E88" s="223"/>
      <c r="F88" s="224">
        <v>0</v>
      </c>
      <c r="G88" s="223"/>
      <c r="H88" s="224">
        <v>0</v>
      </c>
      <c r="I88" s="225"/>
      <c r="J88" s="224">
        <v>0</v>
      </c>
      <c r="K88" s="225"/>
    </row>
    <row r="89" spans="1:11" s="226" customFormat="1" ht="13.2" x14ac:dyDescent="0.25">
      <c r="A89" s="70" t="s">
        <v>76</v>
      </c>
      <c r="B89" s="123">
        <v>0</v>
      </c>
      <c r="C89" s="221">
        <f t="shared" si="22"/>
        <v>0</v>
      </c>
      <c r="D89" s="222">
        <v>0</v>
      </c>
      <c r="E89" s="223"/>
      <c r="F89" s="224">
        <v>0</v>
      </c>
      <c r="G89" s="223"/>
      <c r="H89" s="224">
        <v>0</v>
      </c>
      <c r="I89" s="225"/>
      <c r="J89" s="224">
        <v>0</v>
      </c>
      <c r="K89" s="225"/>
    </row>
    <row r="90" spans="1:11" s="226" customFormat="1" ht="13.2" x14ac:dyDescent="0.25">
      <c r="A90" s="70" t="s">
        <v>60</v>
      </c>
      <c r="B90" s="123">
        <v>0</v>
      </c>
      <c r="C90" s="221">
        <f t="shared" si="22"/>
        <v>0</v>
      </c>
      <c r="D90" s="222">
        <v>2100</v>
      </c>
      <c r="E90" s="223"/>
      <c r="F90" s="224">
        <v>4100</v>
      </c>
      <c r="G90" s="223">
        <f t="shared" si="19"/>
        <v>195.23809523809524</v>
      </c>
      <c r="H90" s="224">
        <v>4100</v>
      </c>
      <c r="I90" s="225">
        <f t="shared" si="24"/>
        <v>100</v>
      </c>
      <c r="J90" s="224">
        <v>4100</v>
      </c>
      <c r="K90" s="225">
        <f t="shared" ref="K90:K91" si="27">J90/H90*100</f>
        <v>100</v>
      </c>
    </row>
    <row r="91" spans="1:11" s="226" customFormat="1" ht="13.2" x14ac:dyDescent="0.25">
      <c r="A91" s="70" t="s">
        <v>62</v>
      </c>
      <c r="B91" s="123">
        <v>0</v>
      </c>
      <c r="C91" s="221">
        <f>B91/7.5345</f>
        <v>0</v>
      </c>
      <c r="D91" s="222">
        <v>2100</v>
      </c>
      <c r="E91" s="223"/>
      <c r="F91" s="224">
        <v>4100</v>
      </c>
      <c r="G91" s="223">
        <f t="shared" si="19"/>
        <v>195.23809523809524</v>
      </c>
      <c r="H91" s="224">
        <v>4100</v>
      </c>
      <c r="I91" s="225">
        <f t="shared" si="24"/>
        <v>100</v>
      </c>
      <c r="J91" s="224">
        <v>4100</v>
      </c>
      <c r="K91" s="225">
        <f t="shared" si="27"/>
        <v>100</v>
      </c>
    </row>
    <row r="92" spans="1:11" s="226" customFormat="1" ht="13.2" x14ac:dyDescent="0.25">
      <c r="A92" s="70" t="s">
        <v>79</v>
      </c>
      <c r="B92" s="123">
        <v>0</v>
      </c>
      <c r="C92" s="221">
        <f t="shared" si="22"/>
        <v>0</v>
      </c>
      <c r="D92" s="222">
        <v>0</v>
      </c>
      <c r="E92" s="223"/>
      <c r="F92" s="224">
        <v>0</v>
      </c>
      <c r="G92" s="223"/>
      <c r="H92" s="224">
        <v>0</v>
      </c>
      <c r="I92" s="225"/>
      <c r="J92" s="224">
        <v>0</v>
      </c>
      <c r="K92" s="225"/>
    </row>
    <row r="93" spans="1:11" s="227" customFormat="1" ht="13.2" x14ac:dyDescent="0.25">
      <c r="A93" s="227" t="s">
        <v>80</v>
      </c>
      <c r="B93" s="123">
        <v>0</v>
      </c>
      <c r="C93" s="221">
        <f t="shared" si="22"/>
        <v>0</v>
      </c>
      <c r="D93" s="228">
        <v>2100</v>
      </c>
      <c r="E93" s="223"/>
      <c r="F93" s="229">
        <v>4100</v>
      </c>
      <c r="G93" s="223">
        <f t="shared" si="19"/>
        <v>195.23809523809524</v>
      </c>
      <c r="H93" s="229">
        <v>4100</v>
      </c>
      <c r="I93" s="225"/>
      <c r="J93" s="229">
        <v>4100</v>
      </c>
      <c r="K93" s="225"/>
    </row>
  </sheetData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PRIH. PO EKON.KLAS I IZVORU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Andreja Navijalić</cp:lastModifiedBy>
  <cp:lastPrinted>2023-12-20T10:37:09Z</cp:lastPrinted>
  <dcterms:created xsi:type="dcterms:W3CDTF">2022-08-12T12:51:27Z</dcterms:created>
  <dcterms:modified xsi:type="dcterms:W3CDTF">2023-12-20T11:53:45Z</dcterms:modified>
</cp:coreProperties>
</file>