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f74e7bb3a5e7e10/Radna površina/"/>
    </mc:Choice>
  </mc:AlternateContent>
  <xr:revisionPtr revIDLastSave="898" documentId="8_{5D9C266B-A442-44C6-A9A9-B3A2E3AB6B46}" xr6:coauthVersionLast="47" xr6:coauthVersionMax="47" xr10:uidLastSave="{2FE1A4E0-8A2C-43AE-A63F-2AD7F983F97B}"/>
  <bookViews>
    <workbookView xWindow="-108" yWindow="-108" windowWidth="23256" windowHeight="12456" activeTab="1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3" i="3" s="1"/>
  <c r="F28" i="3"/>
  <c r="G28" i="3"/>
  <c r="G26" i="3"/>
  <c r="G25" i="3"/>
  <c r="G24" i="3"/>
  <c r="F29" i="3"/>
  <c r="F26" i="3"/>
  <c r="F25" i="3"/>
  <c r="C51" i="8"/>
  <c r="G133" i="8"/>
  <c r="G134" i="8"/>
  <c r="G135" i="8"/>
  <c r="G136" i="8"/>
  <c r="G137" i="8"/>
  <c r="G138" i="8"/>
  <c r="G94" i="8"/>
  <c r="G95" i="8"/>
  <c r="G96" i="8"/>
  <c r="G97" i="8"/>
  <c r="G98" i="8"/>
  <c r="G99" i="8"/>
  <c r="G100" i="8"/>
  <c r="G101" i="8"/>
  <c r="G123" i="8"/>
  <c r="G124" i="8"/>
  <c r="G125" i="8"/>
  <c r="G126" i="8"/>
  <c r="G127" i="8"/>
  <c r="G128" i="8"/>
  <c r="G129" i="8"/>
  <c r="G130" i="8"/>
  <c r="G131" i="8"/>
  <c r="G132" i="8"/>
  <c r="E123" i="8"/>
  <c r="G113" i="8"/>
  <c r="G114" i="8"/>
  <c r="G115" i="8"/>
  <c r="G116" i="8"/>
  <c r="F113" i="8"/>
  <c r="F114" i="8"/>
  <c r="F115" i="8"/>
  <c r="F116" i="8"/>
  <c r="G103" i="8"/>
  <c r="G102" i="8"/>
  <c r="G91" i="8"/>
  <c r="G92" i="8"/>
  <c r="G93" i="8"/>
  <c r="B2" i="8"/>
  <c r="B3" i="8"/>
  <c r="B4" i="8"/>
  <c r="C132" i="8"/>
  <c r="D132" i="8"/>
  <c r="E132" i="8"/>
  <c r="C133" i="8"/>
  <c r="D133" i="8"/>
  <c r="E133" i="8"/>
  <c r="C134" i="8"/>
  <c r="D134" i="8"/>
  <c r="E134" i="8"/>
  <c r="B132" i="8"/>
  <c r="B133" i="8"/>
  <c r="B134" i="8"/>
  <c r="C120" i="8"/>
  <c r="D120" i="8"/>
  <c r="E120" i="8"/>
  <c r="C121" i="8"/>
  <c r="D121" i="8"/>
  <c r="E121" i="8"/>
  <c r="C122" i="8"/>
  <c r="D122" i="8"/>
  <c r="E122" i="8"/>
  <c r="B120" i="8"/>
  <c r="B137" i="8"/>
  <c r="B136" i="8" s="1"/>
  <c r="B135" i="8" s="1"/>
  <c r="B31" i="8"/>
  <c r="G67" i="8"/>
  <c r="K14" i="1"/>
  <c r="J14" i="1"/>
  <c r="G10" i="3"/>
  <c r="F10" i="3"/>
  <c r="J29" i="3"/>
  <c r="C11" i="5"/>
  <c r="D11" i="5"/>
  <c r="E11" i="5"/>
  <c r="B11" i="5"/>
  <c r="C137" i="8"/>
  <c r="C136" i="8" s="1"/>
  <c r="C135" i="8" s="1"/>
  <c r="D137" i="8"/>
  <c r="D136" i="8" s="1"/>
  <c r="D135" i="8" s="1"/>
  <c r="E137" i="8"/>
  <c r="E136" i="8" s="1"/>
  <c r="E135" i="8" s="1"/>
  <c r="C130" i="8"/>
  <c r="C129" i="8" s="1"/>
  <c r="D130" i="8"/>
  <c r="D129" i="8" s="1"/>
  <c r="E130" i="8"/>
  <c r="E129" i="8" s="1"/>
  <c r="C127" i="8"/>
  <c r="D127" i="8"/>
  <c r="E127" i="8"/>
  <c r="C125" i="8"/>
  <c r="D125" i="8"/>
  <c r="E125" i="8"/>
  <c r="C118" i="8"/>
  <c r="D118" i="8"/>
  <c r="E118" i="8"/>
  <c r="C116" i="8"/>
  <c r="D116" i="8"/>
  <c r="E116" i="8"/>
  <c r="C113" i="8"/>
  <c r="D113" i="8"/>
  <c r="E113" i="8"/>
  <c r="C105" i="8"/>
  <c r="C104" i="8" s="1"/>
  <c r="C103" i="8" s="1"/>
  <c r="D105" i="8"/>
  <c r="D104" i="8" s="1"/>
  <c r="D103" i="8" s="1"/>
  <c r="E105" i="8"/>
  <c r="E104" i="8" s="1"/>
  <c r="E103" i="8" s="1"/>
  <c r="C97" i="8"/>
  <c r="C96" i="8" s="1"/>
  <c r="D97" i="8"/>
  <c r="D96" i="8" s="1"/>
  <c r="E97" i="8"/>
  <c r="E96" i="8" s="1"/>
  <c r="C94" i="8"/>
  <c r="D94" i="8"/>
  <c r="E94" i="8"/>
  <c r="C91" i="8"/>
  <c r="D91" i="8"/>
  <c r="E91" i="8"/>
  <c r="C87" i="8"/>
  <c r="C86" i="8" s="1"/>
  <c r="D87" i="8"/>
  <c r="D86" i="8" s="1"/>
  <c r="E87" i="8"/>
  <c r="E86" i="8" s="1"/>
  <c r="C80" i="8"/>
  <c r="D80" i="8"/>
  <c r="E80" i="8"/>
  <c r="C71" i="8"/>
  <c r="D71" i="8"/>
  <c r="E71" i="8"/>
  <c r="C65" i="8"/>
  <c r="D65" i="8"/>
  <c r="E65" i="8"/>
  <c r="C60" i="8"/>
  <c r="D60" i="8"/>
  <c r="E60" i="8"/>
  <c r="E56" i="8"/>
  <c r="C56" i="8"/>
  <c r="D56" i="8"/>
  <c r="C54" i="8"/>
  <c r="D54" i="8"/>
  <c r="E54" i="8"/>
  <c r="C52" i="8"/>
  <c r="D52" i="8"/>
  <c r="E52" i="8"/>
  <c r="C45" i="8"/>
  <c r="C44" i="8" s="1"/>
  <c r="D45" i="8"/>
  <c r="D44" i="8" s="1"/>
  <c r="E45" i="8"/>
  <c r="E44" i="8" s="1"/>
  <c r="C42" i="8"/>
  <c r="C41" i="8" s="1"/>
  <c r="D42" i="8"/>
  <c r="D41" i="8" s="1"/>
  <c r="E42" i="8"/>
  <c r="E41" i="8" s="1"/>
  <c r="C39" i="8"/>
  <c r="D39" i="8"/>
  <c r="E39" i="8"/>
  <c r="C35" i="8"/>
  <c r="D35" i="8"/>
  <c r="E35" i="8"/>
  <c r="C31" i="8"/>
  <c r="D31" i="8"/>
  <c r="E31" i="8"/>
  <c r="C27" i="8"/>
  <c r="D27" i="8"/>
  <c r="E27" i="8"/>
  <c r="C24" i="8"/>
  <c r="D24" i="8"/>
  <c r="E24" i="8"/>
  <c r="C22" i="8"/>
  <c r="D22" i="8"/>
  <c r="E22" i="8"/>
  <c r="C20" i="8"/>
  <c r="D20" i="8"/>
  <c r="E20" i="8"/>
  <c r="C13" i="8"/>
  <c r="C12" i="8" s="1"/>
  <c r="D13" i="8"/>
  <c r="D12" i="8" s="1"/>
  <c r="E13" i="8"/>
  <c r="E12" i="8" s="1"/>
  <c r="C10" i="8"/>
  <c r="C9" i="8" s="1"/>
  <c r="D10" i="8"/>
  <c r="D9" i="8" s="1"/>
  <c r="E10" i="8"/>
  <c r="E9" i="8" s="1"/>
  <c r="B130" i="8"/>
  <c r="B129" i="8" s="1"/>
  <c r="B127" i="8"/>
  <c r="B125" i="8"/>
  <c r="B118" i="8"/>
  <c r="B116" i="8"/>
  <c r="B113" i="8"/>
  <c r="B105" i="8"/>
  <c r="B104" i="8" s="1"/>
  <c r="B103" i="8" s="1"/>
  <c r="B97" i="8"/>
  <c r="B96" i="8" s="1"/>
  <c r="B94" i="8"/>
  <c r="B91" i="8"/>
  <c r="B87" i="8"/>
  <c r="B86" i="8" s="1"/>
  <c r="B80" i="8"/>
  <c r="B71" i="8"/>
  <c r="B65" i="8"/>
  <c r="B60" i="8"/>
  <c r="B56" i="8"/>
  <c r="B54" i="8"/>
  <c r="B52" i="8"/>
  <c r="B45" i="8"/>
  <c r="B44" i="8" s="1"/>
  <c r="B42" i="8"/>
  <c r="B41" i="8" s="1"/>
  <c r="B39" i="8"/>
  <c r="B35" i="8"/>
  <c r="B27" i="8"/>
  <c r="B24" i="8"/>
  <c r="B22" i="8"/>
  <c r="B20" i="8"/>
  <c r="B13" i="8"/>
  <c r="B12" i="8" s="1"/>
  <c r="B10" i="8"/>
  <c r="B9" i="8" s="1"/>
  <c r="I14" i="1"/>
  <c r="G11" i="1"/>
  <c r="H11" i="1"/>
  <c r="I11" i="1"/>
  <c r="G8" i="1"/>
  <c r="H8" i="1"/>
  <c r="I8" i="1"/>
  <c r="F11" i="1"/>
  <c r="F8" i="1"/>
  <c r="F34" i="8"/>
  <c r="D90" i="8" l="1"/>
  <c r="B124" i="8"/>
  <c r="B123" i="8" s="1"/>
  <c r="B122" i="8" s="1"/>
  <c r="B121" i="8" s="1"/>
  <c r="B112" i="8"/>
  <c r="B110" i="8" s="1"/>
  <c r="B109" i="8" s="1"/>
  <c r="B108" i="8" s="1"/>
  <c r="B107" i="8" s="1"/>
  <c r="D19" i="8"/>
  <c r="C90" i="8"/>
  <c r="B102" i="8"/>
  <c r="B101" i="8" s="1"/>
  <c r="B100" i="8" s="1"/>
  <c r="B99" i="8" s="1"/>
  <c r="D124" i="8"/>
  <c r="D123" i="8" s="1"/>
  <c r="D59" i="8"/>
  <c r="B51" i="8"/>
  <c r="B90" i="8"/>
  <c r="C124" i="8"/>
  <c r="C123" i="8" s="1"/>
  <c r="B26" i="8"/>
  <c r="B59" i="8"/>
  <c r="E90" i="8"/>
  <c r="G90" i="8" s="1"/>
  <c r="E102" i="8"/>
  <c r="E101" i="8" s="1"/>
  <c r="E100" i="8" s="1"/>
  <c r="E99" i="8" s="1"/>
  <c r="B8" i="8"/>
  <c r="B7" i="8" s="1"/>
  <c r="B6" i="8" s="1"/>
  <c r="B5" i="8" s="1"/>
  <c r="F5" i="8" s="1"/>
  <c r="B19" i="8"/>
  <c r="D102" i="8"/>
  <c r="D101" i="8" s="1"/>
  <c r="D100" i="8" s="1"/>
  <c r="D99" i="8" s="1"/>
  <c r="C102" i="8"/>
  <c r="C101" i="8" s="1"/>
  <c r="C100" i="8" s="1"/>
  <c r="C99" i="8" s="1"/>
  <c r="E59" i="8"/>
  <c r="E124" i="8"/>
  <c r="E112" i="8"/>
  <c r="D112" i="8"/>
  <c r="C112" i="8"/>
  <c r="C59" i="8"/>
  <c r="D51" i="8"/>
  <c r="E51" i="8"/>
  <c r="C26" i="8"/>
  <c r="E26" i="8"/>
  <c r="D26" i="8"/>
  <c r="E19" i="8"/>
  <c r="C19" i="8"/>
  <c r="D8" i="8"/>
  <c r="D7" i="8" s="1"/>
  <c r="D6" i="8" s="1"/>
  <c r="D5" i="8" s="1"/>
  <c r="E8" i="8"/>
  <c r="E7" i="8" s="1"/>
  <c r="E6" i="8" s="1"/>
  <c r="E5" i="8" s="1"/>
  <c r="C8" i="8"/>
  <c r="C7" i="8" s="1"/>
  <c r="C6" i="8" s="1"/>
  <c r="C5" i="8" s="1"/>
  <c r="F14" i="1"/>
  <c r="I28" i="1"/>
  <c r="G30" i="8"/>
  <c r="G22" i="8"/>
  <c r="G23" i="8"/>
  <c r="B10" i="5"/>
  <c r="G12" i="5"/>
  <c r="G13" i="5"/>
  <c r="G14" i="5"/>
  <c r="F12" i="5"/>
  <c r="F13" i="5"/>
  <c r="F14" i="5"/>
  <c r="F11" i="5"/>
  <c r="E10" i="5"/>
  <c r="D10" i="5"/>
  <c r="C10" i="5"/>
  <c r="J24" i="3"/>
  <c r="J25" i="3"/>
  <c r="J26" i="3"/>
  <c r="J28" i="3"/>
  <c r="I24" i="3"/>
  <c r="I25" i="3"/>
  <c r="I26" i="3"/>
  <c r="I28" i="3"/>
  <c r="I29" i="3"/>
  <c r="J11" i="3"/>
  <c r="J12" i="3"/>
  <c r="J13" i="3"/>
  <c r="J14" i="3"/>
  <c r="J16" i="3"/>
  <c r="I12" i="3"/>
  <c r="I13" i="3"/>
  <c r="I14" i="3"/>
  <c r="I16" i="3"/>
  <c r="H27" i="3"/>
  <c r="H23" i="3"/>
  <c r="G27" i="3"/>
  <c r="J27" i="3" s="1"/>
  <c r="G23" i="3"/>
  <c r="F27" i="3"/>
  <c r="E27" i="3"/>
  <c r="E23" i="3"/>
  <c r="H17" i="3"/>
  <c r="H15" i="3"/>
  <c r="H10" i="3"/>
  <c r="G17" i="3"/>
  <c r="F17" i="3"/>
  <c r="G15" i="3"/>
  <c r="F15" i="3"/>
  <c r="E17" i="3"/>
  <c r="E15" i="3"/>
  <c r="E10" i="3"/>
  <c r="K9" i="1"/>
  <c r="K10" i="1"/>
  <c r="K12" i="1"/>
  <c r="K13" i="1"/>
  <c r="J9" i="1"/>
  <c r="J10" i="1"/>
  <c r="J12" i="1"/>
  <c r="J13" i="1"/>
  <c r="J11" i="1"/>
  <c r="J8" i="1"/>
  <c r="F9" i="8"/>
  <c r="F10" i="8"/>
  <c r="F11" i="8"/>
  <c r="F12" i="8"/>
  <c r="F13" i="8"/>
  <c r="F14" i="8"/>
  <c r="F20" i="8"/>
  <c r="F21" i="8"/>
  <c r="F24" i="8"/>
  <c r="F25" i="8"/>
  <c r="F27" i="8"/>
  <c r="F29" i="8"/>
  <c r="F31" i="8"/>
  <c r="F32" i="8"/>
  <c r="F33" i="8"/>
  <c r="F35" i="8"/>
  <c r="F38" i="8"/>
  <c r="F39" i="8"/>
  <c r="F40" i="8"/>
  <c r="F44" i="8"/>
  <c r="F45" i="8"/>
  <c r="F46" i="8"/>
  <c r="F52" i="8"/>
  <c r="F53" i="8"/>
  <c r="F54" i="8"/>
  <c r="F55" i="8"/>
  <c r="F56" i="8"/>
  <c r="F57" i="8"/>
  <c r="F58" i="8"/>
  <c r="F60" i="8"/>
  <c r="F61" i="8"/>
  <c r="F62" i="8"/>
  <c r="F63" i="8"/>
  <c r="F65" i="8"/>
  <c r="F66" i="8"/>
  <c r="F68" i="8"/>
  <c r="F69" i="8"/>
  <c r="F70" i="8"/>
  <c r="F71" i="8"/>
  <c r="F72" i="8"/>
  <c r="F73" i="8"/>
  <c r="F75" i="8"/>
  <c r="F77" i="8"/>
  <c r="F78" i="8"/>
  <c r="F79" i="8"/>
  <c r="F80" i="8"/>
  <c r="F81" i="8"/>
  <c r="F82" i="8"/>
  <c r="F83" i="8"/>
  <c r="F84" i="8"/>
  <c r="F86" i="8"/>
  <c r="F87" i="8"/>
  <c r="F88" i="8"/>
  <c r="F121" i="8"/>
  <c r="F122" i="8"/>
  <c r="F132" i="8"/>
  <c r="G88" i="8"/>
  <c r="G89" i="8"/>
  <c r="G117" i="8"/>
  <c r="G118" i="8"/>
  <c r="G119" i="8"/>
  <c r="G120" i="8"/>
  <c r="G104" i="8"/>
  <c r="G105" i="8"/>
  <c r="G106" i="8"/>
  <c r="G107" i="8"/>
  <c r="G121" i="8"/>
  <c r="G122" i="8"/>
  <c r="G73" i="8"/>
  <c r="G74" i="8"/>
  <c r="G75" i="8"/>
  <c r="G77" i="8"/>
  <c r="G78" i="8"/>
  <c r="G79" i="8"/>
  <c r="G80" i="8"/>
  <c r="G81" i="8"/>
  <c r="G82" i="8"/>
  <c r="G83" i="8"/>
  <c r="G84" i="8"/>
  <c r="G85" i="8"/>
  <c r="G86" i="8"/>
  <c r="G87" i="8"/>
  <c r="G55" i="8"/>
  <c r="G56" i="8"/>
  <c r="G57" i="8"/>
  <c r="G60" i="8"/>
  <c r="G61" i="8"/>
  <c r="G62" i="8"/>
  <c r="G63" i="8"/>
  <c r="G65" i="8"/>
  <c r="G66" i="8"/>
  <c r="G68" i="8"/>
  <c r="G69" i="8"/>
  <c r="G70" i="8"/>
  <c r="G71" i="8"/>
  <c r="G72" i="8"/>
  <c r="G52" i="8"/>
  <c r="G53" i="8"/>
  <c r="G54" i="8"/>
  <c r="G35" i="8"/>
  <c r="G38" i="8"/>
  <c r="G39" i="8"/>
  <c r="G40" i="8"/>
  <c r="G41" i="8"/>
  <c r="G42" i="8"/>
  <c r="G43" i="8"/>
  <c r="G44" i="8"/>
  <c r="G45" i="8"/>
  <c r="G46" i="8"/>
  <c r="G5" i="8"/>
  <c r="G6" i="8"/>
  <c r="G7" i="8"/>
  <c r="G9" i="8"/>
  <c r="G10" i="8"/>
  <c r="G11" i="8"/>
  <c r="G12" i="8"/>
  <c r="G13" i="8"/>
  <c r="G14" i="8"/>
  <c r="G20" i="8"/>
  <c r="G21" i="8"/>
  <c r="G24" i="8"/>
  <c r="G25" i="8"/>
  <c r="G27" i="8"/>
  <c r="G29" i="8"/>
  <c r="G31" i="8"/>
  <c r="G32" i="8"/>
  <c r="D50" i="8" l="1"/>
  <c r="D49" i="8" s="1"/>
  <c r="D48" i="8" s="1"/>
  <c r="D47" i="8" s="1"/>
  <c r="F6" i="8"/>
  <c r="F7" i="8"/>
  <c r="B111" i="8"/>
  <c r="F59" i="8"/>
  <c r="D18" i="8"/>
  <c r="D17" i="8" s="1"/>
  <c r="D16" i="8" s="1"/>
  <c r="D15" i="8" s="1"/>
  <c r="D4" i="8" s="1"/>
  <c r="B18" i="8"/>
  <c r="B17" i="8" s="1"/>
  <c r="B16" i="8" s="1"/>
  <c r="B15" i="8" s="1"/>
  <c r="F26" i="8"/>
  <c r="C18" i="8"/>
  <c r="C17" i="8" s="1"/>
  <c r="C16" i="8" s="1"/>
  <c r="C15" i="8" s="1"/>
  <c r="C4" i="8" s="1"/>
  <c r="C3" i="8" s="1"/>
  <c r="C2" i="8" s="1"/>
  <c r="E111" i="8"/>
  <c r="E110" i="8"/>
  <c r="E109" i="8" s="1"/>
  <c r="B50" i="8"/>
  <c r="B49" i="8" s="1"/>
  <c r="B48" i="8" s="1"/>
  <c r="B47" i="8" s="1"/>
  <c r="C111" i="8"/>
  <c r="C110" i="8"/>
  <c r="C109" i="8" s="1"/>
  <c r="C108" i="8" s="1"/>
  <c r="C107" i="8" s="1"/>
  <c r="C50" i="8"/>
  <c r="C49" i="8" s="1"/>
  <c r="C48" i="8" s="1"/>
  <c r="C47" i="8" s="1"/>
  <c r="D111" i="8"/>
  <c r="D110" i="8"/>
  <c r="D109" i="8" s="1"/>
  <c r="D108" i="8" s="1"/>
  <c r="D107" i="8" s="1"/>
  <c r="F8" i="8"/>
  <c r="G59" i="8"/>
  <c r="G51" i="8"/>
  <c r="E50" i="8"/>
  <c r="E49" i="8" s="1"/>
  <c r="E18" i="8"/>
  <c r="E17" i="8" s="1"/>
  <c r="F19" i="8"/>
  <c r="G19" i="8"/>
  <c r="G8" i="8"/>
  <c r="J17" i="3"/>
  <c r="F51" i="8"/>
  <c r="G26" i="8"/>
  <c r="G10" i="5"/>
  <c r="G11" i="5"/>
  <c r="I10" i="3"/>
  <c r="F10" i="5"/>
  <c r="J15" i="3"/>
  <c r="I23" i="3"/>
  <c r="J10" i="3"/>
  <c r="I15" i="3"/>
  <c r="J23" i="3"/>
  <c r="I27" i="3"/>
  <c r="K11" i="1"/>
  <c r="K8" i="1"/>
  <c r="D3" i="8" l="1"/>
  <c r="E108" i="8"/>
  <c r="G110" i="8"/>
  <c r="E16" i="8"/>
  <c r="F17" i="8"/>
  <c r="G17" i="8"/>
  <c r="E48" i="8"/>
  <c r="F49" i="8"/>
  <c r="G49" i="8"/>
  <c r="F112" i="8"/>
  <c r="F18" i="8"/>
  <c r="G112" i="8"/>
  <c r="G111" i="8"/>
  <c r="F50" i="8"/>
  <c r="G50" i="8"/>
  <c r="G18" i="8"/>
  <c r="D2" i="8" l="1"/>
  <c r="E107" i="8"/>
  <c r="G108" i="8" s="1"/>
  <c r="G109" i="8"/>
  <c r="E47" i="8"/>
  <c r="F48" i="8"/>
  <c r="G48" i="8"/>
  <c r="E15" i="8"/>
  <c r="E4" i="8" s="1"/>
  <c r="F16" i="8"/>
  <c r="G16" i="8"/>
  <c r="E3" i="8" l="1"/>
  <c r="F4" i="8"/>
  <c r="G4" i="8"/>
  <c r="F47" i="8"/>
  <c r="G47" i="8"/>
  <c r="F15" i="8"/>
  <c r="G15" i="8"/>
  <c r="E2" i="8" l="1"/>
  <c r="F3" i="8"/>
  <c r="G3" i="8"/>
  <c r="F2" i="8" l="1"/>
  <c r="G2" i="8"/>
</calcChain>
</file>

<file path=xl/sharedStrings.xml><?xml version="1.0" encoding="utf-8"?>
<sst xmlns="http://schemas.openxmlformats.org/spreadsheetml/2006/main" count="259" uniqueCount="163">
  <si>
    <t>PRIHODI UKUPNO</t>
  </si>
  <si>
    <t>PRIHODI POSLOVANJA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</si>
  <si>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</si>
  <si>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</si>
  <si>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</si>
  <si>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</si>
  <si>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</si>
  <si>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</si>
  <si>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</si>
  <si>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</si>
  <si>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</si>
  <si>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</si>
  <si>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</si>
  <si>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</si>
  <si>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</si>
  <si>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</si>
  <si>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</si>
  <si>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</si>
  <si>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</si>
  <si>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</si>
  <si>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</si>
  <si>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</si>
  <si>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</si>
  <si>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</si>
  <si>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</si>
  <si>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</si>
  <si>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</si>
  <si>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</si>
  <si>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</si>
  <si>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</si>
  <si>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</si>
  <si>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</si>
  <si>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</si>
  <si>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</si>
  <si>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</si>
  <si>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</si>
  <si>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</si>
  <si>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</si>
  <si>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</si>
  <si>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</si>
  <si>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</si>
  <si>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C) PRENESENI VIŠAK ILI PRENESENI MANJAK I VIŠEGODIŠNJI PLAN URAVNOTEŽENJA</t>
  </si>
  <si>
    <t>Naziv</t>
  </si>
  <si>
    <t>Prihodi od pružanja usluga</t>
  </si>
  <si>
    <t>Prijevozna sredstva</t>
  </si>
  <si>
    <t xml:space="preserve">INDEKS </t>
  </si>
  <si>
    <t>INDEKS</t>
  </si>
  <si>
    <t>Rashodi za dodatna ulaganja u nefinancijskoj imovini</t>
  </si>
  <si>
    <t>Vlastiti izvori</t>
  </si>
  <si>
    <t>Rezlultat poslovanja</t>
  </si>
  <si>
    <t>Oznaka</t>
  </si>
  <si>
    <t>Ostvarenje preth. god. (1)</t>
  </si>
  <si>
    <t>Izvorni plan (2.)</t>
  </si>
  <si>
    <t>Tekući plan (3.)</t>
  </si>
  <si>
    <t>Ostvarenje (4.)</t>
  </si>
  <si>
    <t>Ind. (5.) (4./1.)</t>
  </si>
  <si>
    <t>SVEUKUPNO RASHODI I IZDACI</t>
  </si>
  <si>
    <t>9 UPRAVNI ODJEL ZA HRVATSKE BRANITELJE I ZDRAVSTVO</t>
  </si>
  <si>
    <t>9-22 USTANOVA ZA ZDRAVSTVENU NJEGU U KUĆI KARLOVAC</t>
  </si>
  <si>
    <t>129 Zakonski standardi u zdravstvu</t>
  </si>
  <si>
    <t>K100005 Uređenje i dogradnja prostora i nabavka opreme i održavanje</t>
  </si>
  <si>
    <t>0712 Ostali medicinski proizvodi</t>
  </si>
  <si>
    <t>05 Pomoći</t>
  </si>
  <si>
    <t>32 Materijalni rashodi</t>
  </si>
  <si>
    <t>323 Rashodi za usluge</t>
  </si>
  <si>
    <t>3232 Usluge tekućeg i investicijskog održavanja</t>
  </si>
  <si>
    <t>42 Rashodi za nabavu proizvedene dugotrajne imovine</t>
  </si>
  <si>
    <t>423 Prijevozna sredstva</t>
  </si>
  <si>
    <t>4231 Prijevozna sredstva u cestovnom prometu</t>
  </si>
  <si>
    <t>131 Ulaganje u zdravstvo iznad standarda</t>
  </si>
  <si>
    <t>A100050 Sufinanciranje ulaganja u zdravstvene ustanove</t>
  </si>
  <si>
    <t>0760 Poslovi i usluge zdravstva koji nisu drugdje svrstani</t>
  </si>
  <si>
    <t>03 Vlastiti prihodi</t>
  </si>
  <si>
    <t>31 Rashodi za zaposlene</t>
  </si>
  <si>
    <t>311 Plaće (Bruto)</t>
  </si>
  <si>
    <t>3111 Plaće za redovan rad</t>
  </si>
  <si>
    <t>313 Doprinosi na plaće</t>
  </si>
  <si>
    <t>3132 Doprinosi za obvezno zdravstveno osiguranje</t>
  </si>
  <si>
    <t>321 Naknade troškova zaposlenima</t>
  </si>
  <si>
    <t>3212 Naknade za prijevoz, za rad na terenu i odvojeni život</t>
  </si>
  <si>
    <t>322 Rashodi za materijal i energiju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</si>
  <si>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</si>
  <si>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</si>
  <si>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</si>
  <si>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</si>
  <si>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</si>
  <si>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3237 Intelektualne i osobne usluge</t>
  </si>
  <si>
    <t>3238 Računalne usluge</t>
  </si>
  <si>
    <t>329 Ostali nespomenuti rashodi poslovanja</t>
  </si>
  <si>
    <t>3291 Naknade za rad predstavničkih i izvršnih tijela, povjerenstava i slično</t>
  </si>
  <si>
    <t>3293 Reprezentacija</t>
  </si>
  <si>
    <t>45 Rashodi za dodatna ulaganja na nefinancijskoj imovini</t>
  </si>
  <si>
    <t>451 Dodatna ulaganja na građevinskim objektima</t>
  </si>
  <si>
    <t>4511 Dodatna ulaganja na građevinskim objektima</t>
  </si>
  <si>
    <t>149 Financiranje redovne djelatnosti iz HZZO-a</t>
  </si>
  <si>
    <t>A100140 Financiranje redovne djelatnosti iz HZZO-a</t>
  </si>
  <si>
    <t>0722 Specijalističke medicinske usluge</t>
  </si>
  <si>
    <t>433 PRIHODI ZA POSEBNE NAMJENE - HZZO</t>
  </si>
  <si>
    <t>312 Ostali rashodi za zaposlene</t>
  </si>
  <si>
    <t>3121 Ostali rashodi za zaposlene</t>
  </si>
  <si>
    <t>3133 Doprinosi za obvezno osiguranje u slučaju nezaposlenosti</t>
  </si>
  <si>
    <t>3211 Službena putovanja</t>
  </si>
  <si>
    <t>3213 Stručno usavršavanje zaposlenika</t>
  </si>
  <si>
    <t>3214 Ostale naknade troškova zaposlenima</t>
  </si>
  <si>
    <t>3227 Službena, radna i zaštitna odjeća i obuća</t>
  </si>
  <si>
    <t>3233 Usluge promidžbe i informiranja</t>
  </si>
  <si>
    <t>3234 Komunalne usluge</t>
  </si>
  <si>
    <t>3236 Zdravstvene i veterinarske usluge</t>
  </si>
  <si>
    <t>3239 Ostale usluge</t>
  </si>
  <si>
    <t>3292 Premije osiguranja</t>
  </si>
  <si>
    <t>3294 Članarine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</si>
  <si>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</si>
  <si>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</si>
  <si>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</si>
  <si>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</si>
  <si>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</si>
  <si>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</si>
  <si>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151 Prihodi od nefinancijske imovine i nadoknade štete s osnova osiguranja</t>
  </si>
  <si>
    <t>A100142 Prihodi od nefinancijske imovine i nadoknade štete s osnova osiguranja</t>
  </si>
  <si>
    <t>711 Prihodi od nefinancijske imovine i nadoknade štete s osnova osiguranja</t>
  </si>
  <si>
    <t>152 Donacije</t>
  </si>
  <si>
    <t>A100143 Donacije</t>
  </si>
  <si>
    <t>611 Donacije</t>
  </si>
  <si>
    <t>161 Stručno osposobljavanje bez zasnivanja radnog odnosa - korisnici</t>
  </si>
  <si>
    <t>A100212B Mjera HZZ - pripravništvo</t>
  </si>
  <si>
    <t>434 PRIHOD ZA POSEBNE NAMJENE - korisnici</t>
  </si>
  <si>
    <t>168 Prijenos sredstava iz nenadležnih proračuna</t>
  </si>
  <si>
    <t>A100162B Prijenos sredstava iz nenadležnih proračuna</t>
  </si>
  <si>
    <t>503 POMOĆI IZ NENADLEŽNIH PRORAČUNA - KORISNICI</t>
  </si>
  <si>
    <t>Ind. (6.) (4./3.)</t>
  </si>
  <si>
    <t>IZVRŠENJE 01.01.-30.06.2024.</t>
  </si>
  <si>
    <t>IZVRŠENJE 1.1.-30.6.2024</t>
  </si>
  <si>
    <t xml:space="preserve">PRIHODI POSLOVANJA </t>
  </si>
  <si>
    <t xml:space="preserve">PRIHODI OD PRODAJE NEFINANCIJSKE IMOVINE </t>
  </si>
  <si>
    <t>07 Zdravstvo</t>
  </si>
  <si>
    <t>071 Medicinski proizvodi, pribor i oprema</t>
  </si>
  <si>
    <t>072 Služba za vanjske pacijente</t>
  </si>
  <si>
    <t>076 Poslovi i usluge zdravstva koji nisu drugdje svrstani</t>
  </si>
  <si>
    <t>VIŠAK/MANJAK ZA PRIJENOS</t>
  </si>
  <si>
    <t>VIŠAK / MANJAK IZ TEKUĆEG PERIODA</t>
  </si>
  <si>
    <t>UKUPAN DONOS VIŠKA / MANJAK IZ PRETHODNE GODINA</t>
  </si>
  <si>
    <t xml:space="preserve">Ostali prihodi </t>
  </si>
  <si>
    <t>IZVJEŠTAJ O IZVRŠENJU POLUGODIŠNJEG IZVJEŠTAJA IZVRŠENJA FINANCIJSKOG PLANA PRORAČUNSKOG KORISNIKA ZA RAZDOBLJE 01.01.-30.06.2025.                                                                           USTANOVA ZA ZDRAVSTVENU NJEGU U KUĆI KARLOVAC</t>
  </si>
  <si>
    <t>PLAN 2025</t>
  </si>
  <si>
    <t>I REBALANS 2025.</t>
  </si>
  <si>
    <t>IZVRŠENJE 01.01.-30.06.2025.</t>
  </si>
  <si>
    <t>Izvršenje 01.01.-30.6.2024</t>
  </si>
  <si>
    <t>I REBALANS 2025</t>
  </si>
  <si>
    <t>IZVRŠENJE 1.1.-30.6.2025</t>
  </si>
  <si>
    <t>IZRVŠENJE 1.1.-30.6.2024.</t>
  </si>
  <si>
    <t>I. REBALANS 2025</t>
  </si>
  <si>
    <t>Izvršenje 1.1.-30.6.2024</t>
  </si>
  <si>
    <t>I. REBALANS 2026</t>
  </si>
  <si>
    <t>IZVRŠENJE 1.1.-30.06.2024</t>
  </si>
  <si>
    <t>422 Postrojenja i oprema</t>
  </si>
  <si>
    <t>4221 Uredska oprema i namještaj</t>
  </si>
  <si>
    <t>4223 Oprema za održavanje i zaštitu</t>
  </si>
  <si>
    <t xml:space="preserve">  45 Rashodi za dodatna ulaganja na nefinancijskoj imovini</t>
  </si>
  <si>
    <t>4 Rashodi za nabavu nefinancijske imovine</t>
  </si>
  <si>
    <t>3 Rashodi poslovanja</t>
  </si>
  <si>
    <t>3225 Sitni inventar</t>
  </si>
  <si>
    <t>Ostali finan. rashodi</t>
  </si>
  <si>
    <t>3235 zakupnine i najamnine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</si>
</sst>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10"/>
      <color rgb="FF8B451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0"/>
      <color theme="1"/>
      <name val="Verdana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1"/>
      <name val="Verdan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B8B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4A460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1C8ED"/>
        <bgColor indexed="64"/>
      </patternFill>
    </fill>
    <fill>
      <patternFill patternType="solid">
        <fgColor rgb="FFB0D8E2"/>
        <bgColor indexed="64"/>
      </patternFill>
    </fill>
    <fill>
      <patternFill patternType="solid">
        <fgColor rgb="FF69C0FB"/>
        <bgColor indexed="64"/>
      </patternFill>
    </fill>
    <fill>
      <patternFill patternType="solid">
        <fgColor rgb="FF7CC8F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horizontal="right"/>
    </xf>
    <xf numFmtId="0" fontId="17" fillId="0" borderId="0" xfId="0" applyFont="1"/>
    <xf numFmtId="3" fontId="9" fillId="2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 wrapText="1"/>
    </xf>
    <xf numFmtId="0" fontId="20" fillId="0" borderId="0" xfId="0" applyFont="1"/>
    <xf numFmtId="0" fontId="0" fillId="3" borderId="0" xfId="0" applyFill="1"/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0" fillId="12" borderId="0" xfId="0" applyFill="1"/>
    <xf numFmtId="0" fontId="11" fillId="3" borderId="3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 wrapText="1"/>
    </xf>
    <xf numFmtId="0" fontId="11" fillId="3" borderId="3" xfId="0" quotePrefix="1" applyFont="1" applyFill="1" applyBorder="1" applyAlignment="1">
      <alignment horizontal="left" vertical="center"/>
    </xf>
    <xf numFmtId="3" fontId="11" fillId="3" borderId="3" xfId="0" applyNumberFormat="1" applyFont="1" applyFill="1" applyBorder="1" applyAlignment="1">
      <alignment horizontal="right" wrapText="1"/>
    </xf>
    <xf numFmtId="0" fontId="19" fillId="3" borderId="0" xfId="0" applyFont="1" applyFill="1"/>
    <xf numFmtId="0" fontId="20" fillId="2" borderId="0" xfId="0" applyFont="1" applyFill="1"/>
    <xf numFmtId="3" fontId="11" fillId="3" borderId="1" xfId="0" quotePrefix="1" applyNumberFormat="1" applyFont="1" applyFill="1" applyBorder="1" applyAlignment="1">
      <alignment horizontal="right"/>
    </xf>
    <xf numFmtId="0" fontId="0" fillId="2" borderId="0" xfId="0" applyFill="1"/>
    <xf numFmtId="0" fontId="1" fillId="13" borderId="0" xfId="0" applyFont="1" applyFill="1"/>
    <xf numFmtId="0" fontId="1" fillId="2" borderId="0" xfId="0" applyFont="1" applyFill="1"/>
    <xf numFmtId="3" fontId="11" fillId="3" borderId="0" xfId="0" quotePrefix="1" applyNumberFormat="1" applyFont="1" applyFill="1" applyAlignment="1">
      <alignment horizontal="right"/>
    </xf>
    <xf numFmtId="3" fontId="11" fillId="3" borderId="0" xfId="0" applyNumberFormat="1" applyFont="1" applyFill="1" applyAlignment="1">
      <alignment horizontal="right" wrapText="1"/>
    </xf>
    <xf numFmtId="3" fontId="27" fillId="0" borderId="3" xfId="0" applyNumberFormat="1" applyFont="1" applyBorder="1" applyAlignment="1">
      <alignment horizontal="right"/>
    </xf>
    <xf numFmtId="0" fontId="22" fillId="6" borderId="7" xfId="0" applyFont="1" applyFill="1" applyBorder="1" applyAlignment="1">
      <alignment horizontal="left" wrapText="1" indent="1"/>
    </xf>
    <xf numFmtId="2" fontId="32" fillId="6" borderId="7" xfId="0" applyNumberFormat="1" applyFont="1" applyFill="1" applyBorder="1" applyAlignment="1">
      <alignment horizontal="right" wrapText="1"/>
    </xf>
    <xf numFmtId="2" fontId="33" fillId="6" borderId="7" xfId="0" applyNumberFormat="1" applyFont="1" applyFill="1" applyBorder="1" applyAlignment="1">
      <alignment wrapText="1"/>
    </xf>
    <xf numFmtId="2" fontId="18" fillId="0" borderId="0" xfId="0" applyNumberFormat="1" applyFont="1"/>
    <xf numFmtId="4" fontId="0" fillId="0" borderId="0" xfId="0" applyNumberFormat="1"/>
    <xf numFmtId="3" fontId="9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24" fillId="14" borderId="7" xfId="0" applyFont="1" applyFill="1" applyBorder="1" applyAlignment="1">
      <alignment horizontal="left" wrapText="1" indent="1"/>
    </xf>
    <xf numFmtId="4" fontId="30" fillId="17" borderId="7" xfId="0" applyNumberFormat="1" applyFont="1" applyFill="1" applyBorder="1"/>
    <xf numFmtId="0" fontId="24" fillId="15" borderId="7" xfId="0" applyFont="1" applyFill="1" applyBorder="1" applyAlignment="1">
      <alignment horizontal="left" wrapText="1" indent="1"/>
    </xf>
    <xf numFmtId="4" fontId="0" fillId="0" borderId="7" xfId="0" applyNumberFormat="1" applyBorder="1"/>
    <xf numFmtId="4" fontId="0" fillId="14" borderId="7" xfId="0" applyNumberFormat="1" applyFill="1" applyBorder="1"/>
    <xf numFmtId="4" fontId="0" fillId="15" borderId="7" xfId="0" applyNumberFormat="1" applyFill="1" applyBorder="1"/>
    <xf numFmtId="4" fontId="22" fillId="6" borderId="7" xfId="0" applyNumberFormat="1" applyFont="1" applyFill="1" applyBorder="1" applyAlignment="1">
      <alignment horizontal="right" vertical="center" wrapText="1"/>
    </xf>
    <xf numFmtId="0" fontId="21" fillId="0" borderId="7" xfId="0" applyFont="1" applyBorder="1" applyAlignment="1">
      <alignment horizontal="center" vertical="center" wrapText="1" indent="1"/>
    </xf>
    <xf numFmtId="4" fontId="21" fillId="0" borderId="7" xfId="0" applyNumberFormat="1" applyFont="1" applyBorder="1" applyAlignment="1">
      <alignment vertical="center" wrapText="1"/>
    </xf>
    <xf numFmtId="4" fontId="25" fillId="0" borderId="7" xfId="0" applyNumberFormat="1" applyFont="1" applyBorder="1" applyAlignment="1">
      <alignment vertical="center" wrapText="1"/>
    </xf>
    <xf numFmtId="2" fontId="31" fillId="0" borderId="7" xfId="0" applyNumberFormat="1" applyFont="1" applyBorder="1" applyAlignment="1">
      <alignment vertical="center" wrapText="1"/>
    </xf>
    <xf numFmtId="4" fontId="26" fillId="6" borderId="7" xfId="0" applyNumberFormat="1" applyFont="1" applyFill="1" applyBorder="1" applyAlignment="1">
      <alignment wrapText="1"/>
    </xf>
    <xf numFmtId="0" fontId="22" fillId="7" borderId="7" xfId="0" applyFont="1" applyFill="1" applyBorder="1" applyAlignment="1">
      <alignment horizontal="left" wrapText="1" indent="1"/>
    </xf>
    <xf numFmtId="4" fontId="26" fillId="7" borderId="7" xfId="0" applyNumberFormat="1" applyFont="1" applyFill="1" applyBorder="1" applyAlignment="1">
      <alignment wrapText="1"/>
    </xf>
    <xf numFmtId="0" fontId="22" fillId="8" borderId="7" xfId="0" applyFont="1" applyFill="1" applyBorder="1" applyAlignment="1">
      <alignment horizontal="left" wrapText="1" indent="1"/>
    </xf>
    <xf numFmtId="4" fontId="26" fillId="8" borderId="7" xfId="0" applyNumberFormat="1" applyFont="1" applyFill="1" applyBorder="1" applyAlignment="1">
      <alignment wrapText="1"/>
    </xf>
    <xf numFmtId="0" fontId="22" fillId="5" borderId="7" xfId="0" applyFont="1" applyFill="1" applyBorder="1" applyAlignment="1">
      <alignment horizontal="left" wrapText="1" indent="1"/>
    </xf>
    <xf numFmtId="4" fontId="26" fillId="5" borderId="7" xfId="0" applyNumberFormat="1" applyFont="1" applyFill="1" applyBorder="1" applyAlignment="1">
      <alignment wrapText="1"/>
    </xf>
    <xf numFmtId="0" fontId="22" fillId="18" borderId="7" xfId="0" applyFont="1" applyFill="1" applyBorder="1" applyAlignment="1">
      <alignment horizontal="left" wrapText="1" indent="1"/>
    </xf>
    <xf numFmtId="4" fontId="26" fillId="18" borderId="7" xfId="0" applyNumberFormat="1" applyFont="1" applyFill="1" applyBorder="1" applyAlignment="1">
      <alignment wrapText="1"/>
    </xf>
    <xf numFmtId="0" fontId="23" fillId="10" borderId="7" xfId="0" applyFont="1" applyFill="1" applyBorder="1" applyAlignment="1">
      <alignment horizontal="left" wrapText="1" indent="1"/>
    </xf>
    <xf numFmtId="4" fontId="26" fillId="10" borderId="7" xfId="0" applyNumberFormat="1" applyFont="1" applyFill="1" applyBorder="1" applyAlignment="1">
      <alignment wrapText="1"/>
    </xf>
    <xf numFmtId="0" fontId="24" fillId="11" borderId="7" xfId="0" applyFont="1" applyFill="1" applyBorder="1" applyAlignment="1">
      <alignment horizontal="left" wrapText="1" indent="1"/>
    </xf>
    <xf numFmtId="4" fontId="27" fillId="11" borderId="7" xfId="0" applyNumberFormat="1" applyFont="1" applyFill="1" applyBorder="1" applyAlignment="1">
      <alignment wrapText="1"/>
    </xf>
    <xf numFmtId="0" fontId="24" fillId="9" borderId="7" xfId="0" applyFont="1" applyFill="1" applyBorder="1" applyAlignment="1">
      <alignment horizontal="left" wrapText="1" indent="1"/>
    </xf>
    <xf numFmtId="4" fontId="27" fillId="9" borderId="7" xfId="0" applyNumberFormat="1" applyFont="1" applyFill="1" applyBorder="1" applyAlignment="1">
      <alignment wrapText="1"/>
    </xf>
    <xf numFmtId="4" fontId="22" fillId="0" borderId="7" xfId="0" applyNumberFormat="1" applyFont="1" applyBorder="1" applyAlignment="1">
      <alignment horizontal="right" vertical="center" wrapText="1"/>
    </xf>
    <xf numFmtId="0" fontId="22" fillId="2" borderId="7" xfId="0" applyFont="1" applyFill="1" applyBorder="1" applyAlignment="1">
      <alignment horizontal="left" wrapText="1" indent="1"/>
    </xf>
    <xf numFmtId="4" fontId="26" fillId="2" borderId="7" xfId="0" applyNumberFormat="1" applyFont="1" applyFill="1" applyBorder="1" applyAlignment="1">
      <alignment wrapText="1"/>
    </xf>
    <xf numFmtId="0" fontId="22" fillId="6" borderId="7" xfId="0" applyFont="1" applyFill="1" applyBorder="1" applyAlignment="1">
      <alignment horizontal="left" indent="1"/>
    </xf>
    <xf numFmtId="0" fontId="22" fillId="6" borderId="7" xfId="0" applyFont="1" applyFill="1" applyBorder="1" applyAlignment="1">
      <alignment horizontal="right" vertical="center" wrapText="1"/>
    </xf>
    <xf numFmtId="0" fontId="24" fillId="14" borderId="7" xfId="0" applyFont="1" applyFill="1" applyBorder="1" applyAlignment="1">
      <alignment horizontal="left" vertical="center" wrapText="1" indent="1"/>
    </xf>
    <xf numFmtId="4" fontId="27" fillId="14" borderId="7" xfId="0" applyNumberFormat="1" applyFont="1" applyFill="1" applyBorder="1" applyAlignment="1">
      <alignment wrapText="1"/>
    </xf>
    <xf numFmtId="0" fontId="22" fillId="6" borderId="7" xfId="0" applyFont="1" applyFill="1" applyBorder="1" applyAlignment="1">
      <alignment horizontal="left" vertical="center" wrapText="1" indent="1"/>
    </xf>
    <xf numFmtId="4" fontId="27" fillId="0" borderId="7" xfId="0" applyNumberFormat="1" applyFont="1" applyBorder="1" applyAlignment="1">
      <alignment wrapText="1"/>
    </xf>
    <xf numFmtId="0" fontId="24" fillId="16" borderId="7" xfId="0" applyFont="1" applyFill="1" applyBorder="1" applyAlignment="1">
      <alignment vertical="center" wrapText="1"/>
    </xf>
    <xf numFmtId="4" fontId="27" fillId="16" borderId="7" xfId="0" applyNumberFormat="1" applyFont="1" applyFill="1" applyBorder="1" applyAlignment="1">
      <alignment wrapText="1"/>
    </xf>
    <xf numFmtId="4" fontId="26" fillId="0" borderId="7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0" fontId="23" fillId="17" borderId="7" xfId="0" applyFont="1" applyFill="1" applyBorder="1" applyAlignment="1">
      <alignment horizontal="left" wrapText="1" indent="1"/>
    </xf>
    <xf numFmtId="4" fontId="27" fillId="17" borderId="7" xfId="0" applyNumberFormat="1" applyFont="1" applyFill="1" applyBorder="1" applyAlignment="1">
      <alignment wrapText="1"/>
    </xf>
    <xf numFmtId="0" fontId="24" fillId="6" borderId="7" xfId="0" applyFont="1" applyFill="1" applyBorder="1" applyAlignment="1">
      <alignment vertical="center" wrapText="1"/>
    </xf>
    <xf numFmtId="4" fontId="26" fillId="14" borderId="7" xfId="0" applyNumberFormat="1" applyFont="1" applyFill="1" applyBorder="1" applyAlignment="1">
      <alignment wrapText="1"/>
    </xf>
    <xf numFmtId="4" fontId="26" fillId="16" borderId="7" xfId="0" applyNumberFormat="1" applyFont="1" applyFill="1" applyBorder="1" applyAlignment="1">
      <alignment wrapText="1"/>
    </xf>
    <xf numFmtId="4" fontId="27" fillId="5" borderId="7" xfId="0" applyNumberFormat="1" applyFont="1" applyFill="1" applyBorder="1" applyAlignment="1">
      <alignment wrapText="1"/>
    </xf>
    <xf numFmtId="0" fontId="22" fillId="19" borderId="7" xfId="0" applyFont="1" applyFill="1" applyBorder="1" applyAlignment="1">
      <alignment horizontal="left" wrapText="1" indent="1"/>
    </xf>
    <xf numFmtId="4" fontId="26" fillId="19" borderId="7" xfId="0" applyNumberFormat="1" applyFont="1" applyFill="1" applyBorder="1" applyAlignment="1">
      <alignment wrapText="1"/>
    </xf>
    <xf numFmtId="0" fontId="22" fillId="0" borderId="7" xfId="0" applyFont="1" applyBorder="1" applyAlignment="1">
      <alignment horizontal="left" wrapText="1" indent="1"/>
    </xf>
    <xf numFmtId="4" fontId="26" fillId="17" borderId="7" xfId="0" applyNumberFormat="1" applyFont="1" applyFill="1" applyBorder="1" applyAlignment="1">
      <alignment wrapText="1"/>
    </xf>
    <xf numFmtId="4" fontId="26" fillId="15" borderId="7" xfId="0" applyNumberFormat="1" applyFont="1" applyFill="1" applyBorder="1" applyAlignment="1">
      <alignment wrapText="1"/>
    </xf>
    <xf numFmtId="4" fontId="27" fillId="15" borderId="7" xfId="0" applyNumberFormat="1" applyFont="1" applyFill="1" applyBorder="1" applyAlignment="1">
      <alignment wrapText="1"/>
    </xf>
    <xf numFmtId="4" fontId="22" fillId="6" borderId="8" xfId="0" applyNumberFormat="1" applyFont="1" applyFill="1" applyBorder="1" applyAlignment="1">
      <alignment horizontal="right" vertical="center" wrapText="1"/>
    </xf>
    <xf numFmtId="4" fontId="22" fillId="6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B0D8E2"/>
      <color rgb="FF69C0FB"/>
      <color rgb="FF7CC8FC"/>
      <color rgb="FF5BBAFB"/>
      <color rgb="FF51C8ED"/>
      <color rgb="FF48B4F6"/>
      <color rgb="FF44C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opLeftCell="A7" zoomScale="70" zoomScaleNormal="70" workbookViewId="0">
      <selection activeCell="G26" sqref="G26"/>
    </sheetView>
  </sheetViews>
  <sheetFormatPr defaultRowHeight="14.4" x14ac:dyDescent="0.3"/>
  <cols>
    <col min="5" max="11" width="25.33203125" customWidth="1"/>
  </cols>
  <sheetData>
    <row r="1" spans="1:11" ht="42" customHeight="1" x14ac:dyDescent="0.3">
      <c r="A1" s="126" t="s">
        <v>142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8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6" x14ac:dyDescent="0.3">
      <c r="A3" s="126" t="s">
        <v>29</v>
      </c>
      <c r="B3" s="126"/>
      <c r="C3" s="126"/>
      <c r="D3" s="126"/>
      <c r="E3" s="126"/>
      <c r="F3" s="126"/>
      <c r="G3" s="126"/>
      <c r="H3" s="126"/>
      <c r="I3" s="128"/>
      <c r="J3" s="128"/>
      <c r="K3" s="128"/>
    </row>
    <row r="4" spans="1:11" ht="17.399999999999999" x14ac:dyDescent="0.3">
      <c r="A4" s="5"/>
      <c r="B4" s="5"/>
      <c r="C4" s="5"/>
      <c r="D4" s="5"/>
      <c r="E4" s="5"/>
      <c r="F4" s="5"/>
      <c r="G4" s="5"/>
      <c r="H4" s="5"/>
      <c r="I4" s="6"/>
      <c r="J4" s="6"/>
      <c r="K4" s="6"/>
    </row>
    <row r="5" spans="1:11" ht="18" customHeight="1" x14ac:dyDescent="0.3">
      <c r="A5" s="126" t="s">
        <v>35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1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8"/>
      <c r="K6" s="32"/>
    </row>
    <row r="7" spans="1:11" ht="26.4" x14ac:dyDescent="0.3">
      <c r="A7" s="24"/>
      <c r="B7" s="25"/>
      <c r="C7" s="25"/>
      <c r="D7" s="26"/>
      <c r="E7" s="27"/>
      <c r="F7" s="4" t="s">
        <v>130</v>
      </c>
      <c r="G7" s="4" t="s">
        <v>143</v>
      </c>
      <c r="H7" s="4" t="s">
        <v>144</v>
      </c>
      <c r="I7" s="4" t="s">
        <v>145</v>
      </c>
      <c r="J7" s="123" t="s">
        <v>45</v>
      </c>
      <c r="K7" s="123" t="s">
        <v>45</v>
      </c>
    </row>
    <row r="8" spans="1:11" x14ac:dyDescent="0.3">
      <c r="A8" s="129" t="s">
        <v>0</v>
      </c>
      <c r="B8" s="130"/>
      <c r="C8" s="130"/>
      <c r="D8" s="130"/>
      <c r="E8" s="131"/>
      <c r="F8" s="35">
        <f>F9+F10</f>
        <v>752976.31</v>
      </c>
      <c r="G8" s="35">
        <f t="shared" ref="G8:I8" si="0">G9+G10</f>
        <v>1627353</v>
      </c>
      <c r="H8" s="35">
        <f t="shared" si="0"/>
        <v>1654705</v>
      </c>
      <c r="I8" s="35">
        <f t="shared" si="0"/>
        <v>801996.01</v>
      </c>
      <c r="J8" s="46">
        <f>I8/F8*100</f>
        <v>106.51012513262204</v>
      </c>
      <c r="K8" s="46">
        <f>I8/H8*100</f>
        <v>48.467612656032344</v>
      </c>
    </row>
    <row r="9" spans="1:11" x14ac:dyDescent="0.3">
      <c r="A9" s="132" t="s">
        <v>132</v>
      </c>
      <c r="B9" s="125"/>
      <c r="C9" s="125"/>
      <c r="D9" s="125"/>
      <c r="E9" s="133"/>
      <c r="F9" s="120">
        <v>751075.31</v>
      </c>
      <c r="G9" s="121">
        <v>1620353</v>
      </c>
      <c r="H9" s="122">
        <v>1647705</v>
      </c>
      <c r="I9" s="122">
        <v>801996.01</v>
      </c>
      <c r="J9" s="11">
        <f t="shared" ref="J9:J14" si="1">I9/F9*100</f>
        <v>106.77970628537904</v>
      </c>
      <c r="K9" s="11">
        <f t="shared" ref="K9:K13" si="2">I9/H9*100</f>
        <v>48.673519228259913</v>
      </c>
    </row>
    <row r="10" spans="1:11" x14ac:dyDescent="0.3">
      <c r="A10" s="134" t="s">
        <v>133</v>
      </c>
      <c r="B10" s="135"/>
      <c r="C10" s="135"/>
      <c r="D10" s="135"/>
      <c r="E10" s="135"/>
      <c r="F10" s="120">
        <v>1901</v>
      </c>
      <c r="G10" s="121">
        <v>7000</v>
      </c>
      <c r="H10" s="122">
        <v>7000</v>
      </c>
      <c r="I10" s="122">
        <v>0</v>
      </c>
      <c r="J10" s="11">
        <f t="shared" si="1"/>
        <v>0</v>
      </c>
      <c r="K10" s="11">
        <f t="shared" si="2"/>
        <v>0</v>
      </c>
    </row>
    <row r="11" spans="1:11" x14ac:dyDescent="0.3">
      <c r="A11" s="33" t="s">
        <v>2</v>
      </c>
      <c r="B11" s="34"/>
      <c r="C11" s="34"/>
      <c r="D11" s="34"/>
      <c r="E11" s="34"/>
      <c r="F11" s="35">
        <f>F12+F13</f>
        <v>693845.36</v>
      </c>
      <c r="G11" s="35">
        <f t="shared" ref="G11:I11" si="3">G12+G13</f>
        <v>1627353</v>
      </c>
      <c r="H11" s="35">
        <f t="shared" si="3"/>
        <v>1916755</v>
      </c>
      <c r="I11" s="35">
        <f t="shared" si="3"/>
        <v>667592.81999999995</v>
      </c>
      <c r="J11" s="46">
        <f t="shared" si="1"/>
        <v>96.216370172166307</v>
      </c>
      <c r="K11" s="46">
        <f t="shared" si="2"/>
        <v>34.829324561563681</v>
      </c>
    </row>
    <row r="12" spans="1:11" x14ac:dyDescent="0.3">
      <c r="A12" s="124" t="s">
        <v>3</v>
      </c>
      <c r="B12" s="125"/>
      <c r="C12" s="125"/>
      <c r="D12" s="125"/>
      <c r="E12" s="125"/>
      <c r="F12" s="120">
        <v>660838.86</v>
      </c>
      <c r="G12" s="121">
        <v>1559603</v>
      </c>
      <c r="H12" s="122">
        <v>1728837</v>
      </c>
      <c r="I12" s="122">
        <v>666210.74</v>
      </c>
      <c r="J12" s="11">
        <f t="shared" si="1"/>
        <v>100.81288803143326</v>
      </c>
      <c r="K12" s="11">
        <f t="shared" si="2"/>
        <v>38.535196782576961</v>
      </c>
    </row>
    <row r="13" spans="1:11" x14ac:dyDescent="0.3">
      <c r="A13" s="134" t="s">
        <v>4</v>
      </c>
      <c r="B13" s="133"/>
      <c r="C13" s="133"/>
      <c r="D13" s="133"/>
      <c r="E13" s="133"/>
      <c r="F13" s="120">
        <v>33006.5</v>
      </c>
      <c r="G13" s="121">
        <v>67750</v>
      </c>
      <c r="H13" s="122">
        <v>187918</v>
      </c>
      <c r="I13" s="122">
        <v>1382.08</v>
      </c>
      <c r="J13" s="11">
        <f t="shared" si="1"/>
        <v>4.1872964416099858</v>
      </c>
      <c r="K13" s="11">
        <f t="shared" si="2"/>
        <v>0.73546972615715367</v>
      </c>
    </row>
    <row r="14" spans="1:11" x14ac:dyDescent="0.3">
      <c r="A14" s="138" t="s">
        <v>5</v>
      </c>
      <c r="B14" s="130"/>
      <c r="C14" s="130"/>
      <c r="D14" s="130"/>
      <c r="E14" s="130"/>
      <c r="F14" s="35">
        <f>F8-F11</f>
        <v>59130.95000000007</v>
      </c>
      <c r="G14" s="35">
        <v>89503</v>
      </c>
      <c r="H14" s="35">
        <v>261600</v>
      </c>
      <c r="I14" s="35">
        <f t="shared" ref="I14" si="4">I8-I11</f>
        <v>134403.19000000006</v>
      </c>
      <c r="J14" s="11">
        <f t="shared" si="1"/>
        <v>227.29753200312172</v>
      </c>
      <c r="K14" s="11">
        <f>I14/H14*100</f>
        <v>51.377366207951091</v>
      </c>
    </row>
    <row r="15" spans="1:11" ht="17.399999999999999" x14ac:dyDescent="0.3">
      <c r="A15" s="5"/>
      <c r="B15" s="9"/>
      <c r="C15" s="9"/>
      <c r="D15" s="9"/>
      <c r="E15" s="9"/>
      <c r="F15" s="9"/>
      <c r="G15" s="9"/>
      <c r="H15" s="3"/>
      <c r="I15" s="3"/>
      <c r="J15" s="3"/>
      <c r="K15" s="3"/>
    </row>
    <row r="16" spans="1:11" ht="18" customHeight="1" x14ac:dyDescent="0.3">
      <c r="A16" s="126" t="s">
        <v>36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</row>
    <row r="17" spans="1:11" ht="17.399999999999999" x14ac:dyDescent="0.3">
      <c r="A17" s="5"/>
      <c r="B17" s="9"/>
      <c r="C17" s="9"/>
      <c r="D17" s="9"/>
      <c r="E17" s="9"/>
      <c r="F17" s="9"/>
      <c r="G17" s="9"/>
      <c r="H17" s="3"/>
      <c r="I17" s="3"/>
      <c r="J17" s="3"/>
      <c r="K17" s="3"/>
    </row>
    <row r="18" spans="1:11" x14ac:dyDescent="0.3">
      <c r="A18" s="24"/>
      <c r="B18" s="25"/>
      <c r="C18" s="25"/>
      <c r="D18" s="26"/>
      <c r="E18" s="27"/>
      <c r="F18" s="4" t="s">
        <v>146</v>
      </c>
      <c r="G18" s="4" t="s">
        <v>143</v>
      </c>
      <c r="H18" s="4" t="s">
        <v>147</v>
      </c>
      <c r="I18" s="4" t="s">
        <v>148</v>
      </c>
      <c r="J18" s="4" t="s">
        <v>45</v>
      </c>
      <c r="K18" s="4" t="s">
        <v>46</v>
      </c>
    </row>
    <row r="19" spans="1:11" ht="15.75" customHeight="1" x14ac:dyDescent="0.3">
      <c r="A19" s="132" t="s">
        <v>6</v>
      </c>
      <c r="B19" s="136"/>
      <c r="C19" s="136"/>
      <c r="D19" s="136"/>
      <c r="E19" s="137"/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</row>
    <row r="20" spans="1:11" x14ac:dyDescent="0.3">
      <c r="A20" s="132" t="s">
        <v>7</v>
      </c>
      <c r="B20" s="125"/>
      <c r="C20" s="125"/>
      <c r="D20" s="125"/>
      <c r="E20" s="125"/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</row>
    <row r="21" spans="1:11" x14ac:dyDescent="0.3">
      <c r="A21" s="138" t="s">
        <v>8</v>
      </c>
      <c r="B21" s="130"/>
      <c r="C21" s="130"/>
      <c r="D21" s="130"/>
      <c r="E21" s="130"/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</row>
    <row r="22" spans="1:11" ht="17.399999999999999" x14ac:dyDescent="0.3">
      <c r="A22" s="22"/>
      <c r="B22" s="9"/>
      <c r="C22" s="9"/>
      <c r="D22" s="9"/>
      <c r="E22" s="9"/>
      <c r="F22" s="9"/>
      <c r="G22" s="9"/>
      <c r="H22" s="3"/>
      <c r="I22" s="3"/>
      <c r="J22" s="3"/>
      <c r="K22" s="3"/>
    </row>
    <row r="23" spans="1:11" s="52" customFormat="1" ht="18" customHeight="1" x14ac:dyDescent="0.3">
      <c r="A23" s="141" t="s">
        <v>41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</row>
    <row r="24" spans="1:11" ht="17.399999999999999" x14ac:dyDescent="0.3">
      <c r="A24" s="22"/>
      <c r="B24" s="9"/>
      <c r="C24" s="9"/>
      <c r="D24" s="9"/>
      <c r="E24" s="9"/>
      <c r="F24" s="9"/>
      <c r="G24" s="9"/>
      <c r="H24" s="3"/>
      <c r="I24" s="3"/>
      <c r="J24" s="3"/>
      <c r="K24" s="3"/>
    </row>
    <row r="25" spans="1:11" x14ac:dyDescent="0.3">
      <c r="A25" s="24"/>
      <c r="B25" s="25"/>
      <c r="C25" s="25"/>
      <c r="D25" s="26"/>
      <c r="E25" s="27"/>
      <c r="F25" s="4" t="s">
        <v>149</v>
      </c>
      <c r="G25" s="4" t="s">
        <v>143</v>
      </c>
      <c r="H25" s="4" t="s">
        <v>147</v>
      </c>
      <c r="I25" s="4" t="s">
        <v>148</v>
      </c>
      <c r="J25" s="4" t="s">
        <v>46</v>
      </c>
      <c r="K25" s="4" t="s">
        <v>46</v>
      </c>
    </row>
    <row r="26" spans="1:11" x14ac:dyDescent="0.3">
      <c r="A26" s="143" t="s">
        <v>140</v>
      </c>
      <c r="B26" s="144"/>
      <c r="C26" s="144"/>
      <c r="D26" s="144"/>
      <c r="E26" s="145"/>
      <c r="F26" s="30"/>
      <c r="G26" s="30"/>
      <c r="H26" s="30">
        <v>261000</v>
      </c>
      <c r="I26" s="30"/>
      <c r="J26" s="30">
        <v>0</v>
      </c>
      <c r="K26" s="31">
        <v>0</v>
      </c>
    </row>
    <row r="27" spans="1:11" s="36" customFormat="1" ht="30" customHeight="1" x14ac:dyDescent="0.3">
      <c r="A27" s="129" t="s">
        <v>139</v>
      </c>
      <c r="B27" s="146"/>
      <c r="C27" s="146"/>
      <c r="D27" s="146"/>
      <c r="E27" s="147"/>
      <c r="F27" s="53"/>
      <c r="G27" s="53"/>
      <c r="H27" s="53"/>
      <c r="I27" s="53">
        <v>134403</v>
      </c>
      <c r="J27" s="53">
        <v>0</v>
      </c>
      <c r="K27" s="50">
        <v>0</v>
      </c>
    </row>
    <row r="28" spans="1:11" s="36" customFormat="1" ht="30" customHeight="1" x14ac:dyDescent="0.3">
      <c r="A28" s="148" t="s">
        <v>138</v>
      </c>
      <c r="B28" s="148"/>
      <c r="C28" s="148"/>
      <c r="D28" s="148"/>
      <c r="E28" s="148"/>
      <c r="F28" s="57"/>
      <c r="G28" s="57"/>
      <c r="H28" s="57"/>
      <c r="I28" s="57">
        <f>I26+I27</f>
        <v>134403</v>
      </c>
      <c r="J28" s="57"/>
      <c r="K28" s="58"/>
    </row>
    <row r="31" spans="1:11" x14ac:dyDescent="0.3">
      <c r="A31" s="124" t="s">
        <v>9</v>
      </c>
      <c r="B31" s="125"/>
      <c r="C31" s="125"/>
      <c r="D31" s="125"/>
      <c r="E31" s="125"/>
      <c r="F31" s="59"/>
      <c r="G31" s="59"/>
      <c r="H31" s="59"/>
      <c r="I31" s="59"/>
      <c r="J31" s="29">
        <v>0</v>
      </c>
      <c r="K31" s="29">
        <v>0</v>
      </c>
    </row>
    <row r="32" spans="1:11" ht="11.25" customHeight="1" x14ac:dyDescent="0.3">
      <c r="A32" s="19"/>
      <c r="B32" s="20"/>
      <c r="C32" s="20"/>
      <c r="D32" s="20"/>
      <c r="E32" s="20"/>
      <c r="F32" s="21"/>
      <c r="G32" s="21"/>
      <c r="H32" s="21"/>
      <c r="I32" s="21"/>
      <c r="J32" s="21"/>
      <c r="K32" s="21"/>
    </row>
    <row r="33" spans="1:11" ht="29.25" customHeight="1" x14ac:dyDescent="0.3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40"/>
    </row>
    <row r="34" spans="1:11" ht="8.25" customHeight="1" x14ac:dyDescent="0.3"/>
    <row r="35" spans="1:11" x14ac:dyDescent="0.3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</row>
    <row r="36" spans="1:11" ht="8.25" customHeight="1" x14ac:dyDescent="0.3"/>
    <row r="37" spans="1:11" ht="29.25" customHeight="1" x14ac:dyDescent="0.3">
      <c r="A37" s="139" t="s">
        <v>37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</row>
  </sheetData>
  <mergeCells count="21">
    <mergeCell ref="A37:K37"/>
    <mergeCell ref="A23:K23"/>
    <mergeCell ref="A33:K33"/>
    <mergeCell ref="A31:E31"/>
    <mergeCell ref="A35:K35"/>
    <mergeCell ref="A26:E26"/>
    <mergeCell ref="A27:E27"/>
    <mergeCell ref="A28:E28"/>
    <mergeCell ref="A19:E19"/>
    <mergeCell ref="A20:E20"/>
    <mergeCell ref="A21:E21"/>
    <mergeCell ref="A13:E13"/>
    <mergeCell ref="A14:E14"/>
    <mergeCell ref="A12:E12"/>
    <mergeCell ref="A5:K5"/>
    <mergeCell ref="A16:K16"/>
    <mergeCell ref="A1:K1"/>
    <mergeCell ref="A3:K3"/>
    <mergeCell ref="A8:E8"/>
    <mergeCell ref="A9:E9"/>
    <mergeCell ref="A10:E10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tabSelected="1" topLeftCell="B1" zoomScale="90" zoomScaleNormal="90" workbookViewId="0">
      <selection activeCell="M26" sqref="M2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10" width="25.33203125" customWidth="1"/>
  </cols>
  <sheetData>
    <row r="1" spans="1:11" ht="42" customHeight="1" x14ac:dyDescent="0.3">
      <c r="A1" s="126" t="s">
        <v>142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8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6" x14ac:dyDescent="0.3">
      <c r="A3" s="126" t="s">
        <v>29</v>
      </c>
      <c r="B3" s="126"/>
      <c r="C3" s="126"/>
      <c r="D3" s="126"/>
      <c r="E3" s="126"/>
      <c r="F3" s="126"/>
      <c r="G3" s="126"/>
      <c r="H3" s="128"/>
      <c r="I3" s="128"/>
      <c r="J3" s="128"/>
    </row>
    <row r="4" spans="1:11" ht="17.399999999999999" x14ac:dyDescent="0.3">
      <c r="A4" s="5"/>
      <c r="B4" s="5"/>
      <c r="C4" s="5"/>
      <c r="D4" s="5"/>
      <c r="E4" s="5"/>
      <c r="F4" s="5"/>
      <c r="G4" s="5"/>
      <c r="H4" s="6"/>
      <c r="I4" s="6"/>
      <c r="J4" s="6"/>
    </row>
    <row r="5" spans="1:11" ht="18" customHeight="1" x14ac:dyDescent="0.3">
      <c r="A5" s="126" t="s">
        <v>11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1" ht="17.399999999999999" x14ac:dyDescent="0.3">
      <c r="A6" s="5"/>
      <c r="B6" s="5"/>
      <c r="C6" s="5"/>
      <c r="D6" s="5"/>
      <c r="E6" s="5"/>
      <c r="F6" s="5"/>
      <c r="G6" s="5"/>
      <c r="H6" s="6"/>
      <c r="I6" s="6"/>
      <c r="J6" s="6"/>
    </row>
    <row r="7" spans="1:11" ht="15.6" x14ac:dyDescent="0.3">
      <c r="A7" s="126" t="s">
        <v>1</v>
      </c>
      <c r="B7" s="149"/>
      <c r="C7" s="149"/>
      <c r="D7" s="149"/>
      <c r="E7" s="149"/>
      <c r="F7" s="149"/>
      <c r="G7" s="149"/>
      <c r="H7" s="149"/>
      <c r="I7" s="149"/>
      <c r="J7" s="149"/>
    </row>
    <row r="8" spans="1:11" ht="17.399999999999999" x14ac:dyDescent="0.3">
      <c r="A8" s="5"/>
      <c r="B8" s="5"/>
      <c r="C8" s="5"/>
      <c r="D8" s="5"/>
      <c r="E8" s="5"/>
      <c r="F8" s="5"/>
      <c r="G8" s="5"/>
      <c r="H8" s="6"/>
      <c r="I8" s="6"/>
      <c r="J8" s="6"/>
    </row>
    <row r="9" spans="1:11" s="43" customFormat="1" x14ac:dyDescent="0.3">
      <c r="A9" s="41" t="s">
        <v>12</v>
      </c>
      <c r="B9" s="42" t="s">
        <v>13</v>
      </c>
      <c r="C9" s="42" t="s">
        <v>14</v>
      </c>
      <c r="D9" s="42" t="s">
        <v>10</v>
      </c>
      <c r="E9" s="42" t="s">
        <v>131</v>
      </c>
      <c r="F9" s="41" t="s">
        <v>143</v>
      </c>
      <c r="G9" s="41" t="s">
        <v>150</v>
      </c>
      <c r="H9" s="41" t="s">
        <v>148</v>
      </c>
      <c r="I9" s="41" t="s">
        <v>46</v>
      </c>
      <c r="J9" s="41" t="s">
        <v>46</v>
      </c>
    </row>
    <row r="10" spans="1:11" s="40" customFormat="1" ht="15.75" customHeight="1" thickBot="1" x14ac:dyDescent="0.35">
      <c r="A10" s="44">
        <v>6</v>
      </c>
      <c r="B10" s="44"/>
      <c r="C10" s="44"/>
      <c r="D10" s="44" t="s">
        <v>15</v>
      </c>
      <c r="E10" s="45">
        <f>E11+E12+E13+E14</f>
        <v>751075.31</v>
      </c>
      <c r="F10" s="46">
        <f>F11+F12+F13+F14</f>
        <v>1530850</v>
      </c>
      <c r="G10" s="46">
        <f>G11+G12+G13+G14</f>
        <v>1647705</v>
      </c>
      <c r="H10" s="46">
        <f>H11+H12+H13+H14</f>
        <v>801996.01</v>
      </c>
      <c r="I10" s="46">
        <f>H10/E10*100</f>
        <v>106.77970628537904</v>
      </c>
      <c r="J10" s="46">
        <f>H10/G10*100</f>
        <v>48.673519228259913</v>
      </c>
    </row>
    <row r="11" spans="1:11" ht="39.6" x14ac:dyDescent="0.3">
      <c r="A11" s="13"/>
      <c r="B11" s="16">
        <v>63</v>
      </c>
      <c r="C11" s="16"/>
      <c r="D11" s="16" t="s">
        <v>39</v>
      </c>
      <c r="E11" s="11">
        <v>84121.919999999998</v>
      </c>
      <c r="F11" s="118">
        <v>93000</v>
      </c>
      <c r="G11" s="118">
        <v>102555</v>
      </c>
      <c r="H11" s="11">
        <v>0</v>
      </c>
      <c r="I11" s="11">
        <v>0</v>
      </c>
      <c r="J11" s="11">
        <f t="shared" ref="J11:J17" si="0">H11/G11*100</f>
        <v>0</v>
      </c>
    </row>
    <row r="12" spans="1:11" x14ac:dyDescent="0.3">
      <c r="A12" s="14"/>
      <c r="B12" s="14">
        <v>66</v>
      </c>
      <c r="C12" s="15"/>
      <c r="D12" s="14" t="s">
        <v>43</v>
      </c>
      <c r="E12" s="11">
        <v>50318.63</v>
      </c>
      <c r="F12" s="119">
        <v>110150</v>
      </c>
      <c r="G12" s="119">
        <v>109150</v>
      </c>
      <c r="H12" s="11">
        <v>58231.59</v>
      </c>
      <c r="I12" s="11">
        <f t="shared" ref="I12:I16" si="1">H12/E12*100</f>
        <v>115.72570636362715</v>
      </c>
      <c r="J12" s="11">
        <f t="shared" si="0"/>
        <v>53.350059551076498</v>
      </c>
    </row>
    <row r="13" spans="1:11" ht="39.6" x14ac:dyDescent="0.3">
      <c r="A13" s="14"/>
      <c r="B13" s="14">
        <v>67</v>
      </c>
      <c r="C13" s="15"/>
      <c r="D13" s="16" t="s">
        <v>40</v>
      </c>
      <c r="E13" s="11">
        <v>615945.31000000006</v>
      </c>
      <c r="F13" s="11">
        <v>1326700</v>
      </c>
      <c r="G13" s="11">
        <v>1434000</v>
      </c>
      <c r="H13" s="11">
        <v>742464.42</v>
      </c>
      <c r="I13" s="11">
        <f t="shared" si="1"/>
        <v>120.54064020716385</v>
      </c>
      <c r="J13" s="11">
        <f t="shared" si="0"/>
        <v>51.775761506276154</v>
      </c>
    </row>
    <row r="14" spans="1:11" x14ac:dyDescent="0.3">
      <c r="A14" s="14"/>
      <c r="B14" s="14">
        <v>68</v>
      </c>
      <c r="C14" s="15"/>
      <c r="D14" s="66" t="s">
        <v>141</v>
      </c>
      <c r="E14" s="11">
        <v>689.45</v>
      </c>
      <c r="F14" s="119">
        <v>1000</v>
      </c>
      <c r="G14" s="119">
        <v>2000</v>
      </c>
      <c r="H14" s="11">
        <v>1300</v>
      </c>
      <c r="I14" s="11">
        <f t="shared" si="1"/>
        <v>188.5560954383929</v>
      </c>
      <c r="J14" s="11">
        <f t="shared" si="0"/>
        <v>65</v>
      </c>
    </row>
    <row r="15" spans="1:11" s="40" customFormat="1" ht="26.4" x14ac:dyDescent="0.3">
      <c r="A15" s="47">
        <v>7</v>
      </c>
      <c r="B15" s="47"/>
      <c r="C15" s="47"/>
      <c r="D15" s="48" t="s">
        <v>17</v>
      </c>
      <c r="E15" s="46">
        <f>E16</f>
        <v>1901</v>
      </c>
      <c r="F15" s="46">
        <f>F16</f>
        <v>7000</v>
      </c>
      <c r="G15" s="46">
        <f>G16</f>
        <v>7000</v>
      </c>
      <c r="H15" s="46">
        <f>H16</f>
        <v>0</v>
      </c>
      <c r="I15" s="46">
        <f t="shared" si="1"/>
        <v>0</v>
      </c>
      <c r="J15" s="46">
        <f t="shared" si="0"/>
        <v>0</v>
      </c>
    </row>
    <row r="16" spans="1:11" ht="39.6" x14ac:dyDescent="0.3">
      <c r="A16" s="16"/>
      <c r="B16" s="16">
        <v>72</v>
      </c>
      <c r="C16" s="16"/>
      <c r="D16" s="23" t="s">
        <v>38</v>
      </c>
      <c r="E16" s="11">
        <v>1901</v>
      </c>
      <c r="F16" s="11">
        <v>7000</v>
      </c>
      <c r="G16" s="11">
        <v>7000</v>
      </c>
      <c r="H16" s="11">
        <v>0</v>
      </c>
      <c r="I16" s="11">
        <f t="shared" si="1"/>
        <v>0</v>
      </c>
      <c r="J16" s="11">
        <f t="shared" si="0"/>
        <v>0</v>
      </c>
    </row>
    <row r="17" spans="1:10" s="51" customFormat="1" x14ac:dyDescent="0.3">
      <c r="A17" s="44">
        <v>9</v>
      </c>
      <c r="B17" s="44"/>
      <c r="C17" s="44"/>
      <c r="D17" s="49" t="s">
        <v>48</v>
      </c>
      <c r="E17" s="65">
        <f>E18</f>
        <v>0</v>
      </c>
      <c r="F17" s="65">
        <f>F18</f>
        <v>89503</v>
      </c>
      <c r="G17" s="65">
        <f>G18</f>
        <v>261600</v>
      </c>
      <c r="H17" s="65">
        <f>H18</f>
        <v>0</v>
      </c>
      <c r="I17" s="65">
        <v>0</v>
      </c>
      <c r="J17" s="46">
        <f t="shared" si="0"/>
        <v>0</v>
      </c>
    </row>
    <row r="18" spans="1:10" s="39" customFormat="1" x14ac:dyDescent="0.3">
      <c r="A18" s="16"/>
      <c r="B18" s="16">
        <v>92</v>
      </c>
      <c r="C18" s="15"/>
      <c r="D18" s="15" t="s">
        <v>49</v>
      </c>
      <c r="E18" s="37"/>
      <c r="F18" s="37">
        <v>89503</v>
      </c>
      <c r="G18" s="37">
        <v>261600</v>
      </c>
      <c r="H18" s="37"/>
      <c r="I18" s="120"/>
      <c r="J18" s="38"/>
    </row>
    <row r="20" spans="1:10" ht="15.6" x14ac:dyDescent="0.3">
      <c r="A20" s="126" t="s">
        <v>18</v>
      </c>
      <c r="B20" s="149"/>
      <c r="C20" s="149"/>
      <c r="D20" s="149"/>
      <c r="E20" s="149"/>
      <c r="F20" s="149"/>
      <c r="G20" s="149"/>
      <c r="H20" s="149"/>
      <c r="I20" s="149"/>
      <c r="J20" s="149"/>
    </row>
    <row r="21" spans="1:10" ht="17.399999999999999" x14ac:dyDescent="0.3">
      <c r="A21" s="5"/>
      <c r="B21" s="5"/>
      <c r="C21" s="5"/>
      <c r="D21" s="5"/>
      <c r="E21" s="5"/>
      <c r="F21" s="5"/>
      <c r="G21" s="5"/>
      <c r="H21" s="6"/>
      <c r="I21" s="6"/>
      <c r="J21" s="6"/>
    </row>
    <row r="22" spans="1:10" s="43" customFormat="1" x14ac:dyDescent="0.3">
      <c r="A22" s="41" t="s">
        <v>12</v>
      </c>
      <c r="B22" s="42" t="s">
        <v>13</v>
      </c>
      <c r="C22" s="42" t="s">
        <v>14</v>
      </c>
      <c r="D22" s="42" t="s">
        <v>19</v>
      </c>
      <c r="E22" s="42" t="s">
        <v>151</v>
      </c>
      <c r="F22" s="41" t="s">
        <v>143</v>
      </c>
      <c r="G22" s="41" t="s">
        <v>150</v>
      </c>
      <c r="H22" s="41" t="s">
        <v>148</v>
      </c>
      <c r="I22" s="41" t="s">
        <v>46</v>
      </c>
      <c r="J22" s="41" t="s">
        <v>46</v>
      </c>
    </row>
    <row r="23" spans="1:10" s="40" customFormat="1" ht="15.75" customHeight="1" x14ac:dyDescent="0.3">
      <c r="A23" s="44">
        <v>3</v>
      </c>
      <c r="B23" s="44"/>
      <c r="C23" s="44"/>
      <c r="D23" s="44" t="s">
        <v>20</v>
      </c>
      <c r="E23" s="45">
        <f>E24+E25+E26</f>
        <v>660839.01</v>
      </c>
      <c r="F23" s="46">
        <f>F24+F25+F26</f>
        <v>1559603</v>
      </c>
      <c r="G23" s="46">
        <f>G24+G25+G26</f>
        <v>1728387</v>
      </c>
      <c r="H23" s="46">
        <f>H24+H25+H26</f>
        <v>666211</v>
      </c>
      <c r="I23" s="46">
        <f>H23/E23*100</f>
        <v>100.81290449242699</v>
      </c>
      <c r="J23" s="46">
        <f>H23/G23*100</f>
        <v>38.545244786034608</v>
      </c>
    </row>
    <row r="24" spans="1:10" ht="15.75" customHeight="1" x14ac:dyDescent="0.3">
      <c r="A24" s="13"/>
      <c r="B24" s="16">
        <v>31</v>
      </c>
      <c r="C24" s="16"/>
      <c r="D24" s="16" t="s">
        <v>21</v>
      </c>
      <c r="E24" s="10">
        <v>581266.01</v>
      </c>
      <c r="F24" s="11">
        <f>'Posebni dio'!C19+'Posebni dio'!C51+'Posebni dio'!C124</f>
        <v>1337600</v>
      </c>
      <c r="G24" s="11">
        <f>'Posebni dio'!D19+'Posebni dio'!D51+'Posebni dio'!D124</f>
        <v>1457687</v>
      </c>
      <c r="H24" s="11">
        <v>576717</v>
      </c>
      <c r="I24" s="11">
        <f>H24/E24*100</f>
        <v>99.217396179762858</v>
      </c>
      <c r="J24" s="11">
        <f>H24/G24*100</f>
        <v>39.563843266764401</v>
      </c>
    </row>
    <row r="25" spans="1:10" x14ac:dyDescent="0.3">
      <c r="A25" s="14"/>
      <c r="B25" s="14">
        <v>32</v>
      </c>
      <c r="C25" s="15"/>
      <c r="D25" s="14" t="s">
        <v>30</v>
      </c>
      <c r="E25" s="10">
        <v>79159</v>
      </c>
      <c r="F25" s="11">
        <f>'Posebni dio'!C9+'Posebni dio'!C26+'Posebni dio'!C59+'Posebni dio'!C112+'Posebni dio'!C129</f>
        <v>220903</v>
      </c>
      <c r="G25" s="11">
        <f>'Posebni dio'!D9+'Posebni dio'!D26+'Posebni dio'!D59+'Posebni dio'!D112+'Posebni dio'!D129</f>
        <v>269600</v>
      </c>
      <c r="H25" s="11">
        <v>89010</v>
      </c>
      <c r="I25" s="11">
        <f>H25/E25*100</f>
        <v>112.44457357975719</v>
      </c>
      <c r="J25" s="11">
        <f>H25/G25*100</f>
        <v>33.015578635014833</v>
      </c>
    </row>
    <row r="26" spans="1:10" x14ac:dyDescent="0.3">
      <c r="A26" s="14"/>
      <c r="B26" s="14">
        <v>34</v>
      </c>
      <c r="C26" s="14"/>
      <c r="D26" s="14" t="s">
        <v>161</v>
      </c>
      <c r="E26" s="10">
        <v>414</v>
      </c>
      <c r="F26" s="11">
        <f>'Posebni dio'!C86</f>
        <v>1100</v>
      </c>
      <c r="G26" s="11">
        <f>'Posebni dio'!D86</f>
        <v>1100</v>
      </c>
      <c r="H26" s="11">
        <v>484</v>
      </c>
      <c r="I26" s="11">
        <f>H26/E26*100</f>
        <v>116.90821256038649</v>
      </c>
      <c r="J26" s="11">
        <f>H26/G26*100</f>
        <v>44</v>
      </c>
    </row>
    <row r="27" spans="1:10" s="40" customFormat="1" ht="26.4" x14ac:dyDescent="0.3">
      <c r="A27" s="47">
        <v>4</v>
      </c>
      <c r="B27" s="47"/>
      <c r="C27" s="47"/>
      <c r="D27" s="48" t="s">
        <v>22</v>
      </c>
      <c r="E27" s="45">
        <f>E28+E29</f>
        <v>33006</v>
      </c>
      <c r="F27" s="46">
        <f>F28+F29</f>
        <v>67750</v>
      </c>
      <c r="G27" s="46">
        <f>G28+G29</f>
        <v>187918</v>
      </c>
      <c r="H27" s="46">
        <f>H28+H29</f>
        <v>1382</v>
      </c>
      <c r="I27" s="46">
        <f t="shared" ref="I27:I29" si="2">H27/E27*100</f>
        <v>4.1871174937890085</v>
      </c>
      <c r="J27" s="46">
        <f>H27/G27*100</f>
        <v>0.73542715439713058</v>
      </c>
    </row>
    <row r="28" spans="1:10" x14ac:dyDescent="0.3">
      <c r="A28" s="16"/>
      <c r="B28" s="16">
        <v>42</v>
      </c>
      <c r="C28" s="16"/>
      <c r="D28" s="23" t="s">
        <v>44</v>
      </c>
      <c r="E28" s="10">
        <v>33006</v>
      </c>
      <c r="F28" s="11">
        <f>'Posebni dio'!C12+'Posebni dio'!C41+'Posebni dio'!C90+'Posebni dio'!C104+'Posebni dio'!C136</f>
        <v>54950</v>
      </c>
      <c r="G28" s="11">
        <f>'Posebni dio'!D12+'Posebni dio'!D41+'Posebni dio'!D90+'Posebni dio'!D104+'Posebni dio'!D136</f>
        <v>133118</v>
      </c>
      <c r="H28" s="11">
        <v>1382</v>
      </c>
      <c r="I28" s="11">
        <f t="shared" si="2"/>
        <v>4.1871174937890085</v>
      </c>
      <c r="J28" s="11">
        <f t="shared" ref="J28:J29" si="3">H28/G28*100</f>
        <v>1.0381766552983067</v>
      </c>
    </row>
    <row r="29" spans="1:10" ht="39" customHeight="1" x14ac:dyDescent="0.3">
      <c r="A29" s="16"/>
      <c r="B29" s="16">
        <v>45</v>
      </c>
      <c r="C29" s="16"/>
      <c r="D29" s="23" t="s">
        <v>47</v>
      </c>
      <c r="E29" s="10">
        <v>0</v>
      </c>
      <c r="F29" s="11">
        <f>'Posebni dio'!C44+'Posebni dio'!C96</f>
        <v>12800</v>
      </c>
      <c r="G29" s="11">
        <v>54800</v>
      </c>
      <c r="H29" s="11">
        <v>0</v>
      </c>
      <c r="I29" s="11" t="e">
        <f t="shared" si="2"/>
        <v>#DIV/0!</v>
      </c>
      <c r="J29" s="11">
        <f t="shared" si="3"/>
        <v>0</v>
      </c>
    </row>
  </sheetData>
  <mergeCells count="5">
    <mergeCell ref="A7:J7"/>
    <mergeCell ref="A20:J20"/>
    <mergeCell ref="A3:J3"/>
    <mergeCell ref="A5:J5"/>
    <mergeCell ref="A1:K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4"/>
  <sheetViews>
    <sheetView workbookViewId="0">
      <selection activeCell="C13" sqref="C13"/>
    </sheetView>
  </sheetViews>
  <sheetFormatPr defaultRowHeight="14.4" x14ac:dyDescent="0.3"/>
  <cols>
    <col min="1" max="1" width="37.6640625" customWidth="1"/>
    <col min="2" max="7" width="25.33203125" customWidth="1"/>
  </cols>
  <sheetData>
    <row r="1" spans="1:11" ht="42" customHeight="1" x14ac:dyDescent="0.3">
      <c r="A1" s="126" t="s">
        <v>142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8" customHeight="1" x14ac:dyDescent="0.3">
      <c r="A2" s="5"/>
      <c r="B2" s="5"/>
      <c r="C2" s="5"/>
      <c r="D2" s="5"/>
      <c r="E2" s="5"/>
      <c r="F2" s="5"/>
      <c r="G2" s="5"/>
    </row>
    <row r="3" spans="1:11" ht="15.6" x14ac:dyDescent="0.3">
      <c r="A3" s="126" t="s">
        <v>29</v>
      </c>
      <c r="B3" s="126"/>
      <c r="C3" s="126"/>
      <c r="D3" s="126"/>
      <c r="E3" s="128"/>
      <c r="F3" s="128"/>
      <c r="G3" s="128"/>
    </row>
    <row r="4" spans="1:11" ht="17.399999999999999" x14ac:dyDescent="0.3">
      <c r="A4" s="5"/>
      <c r="B4" s="5"/>
      <c r="C4" s="5"/>
      <c r="D4" s="5"/>
      <c r="E4" s="6"/>
      <c r="F4" s="6"/>
      <c r="G4" s="6"/>
    </row>
    <row r="5" spans="1:11" ht="18" customHeight="1" x14ac:dyDescent="0.3">
      <c r="A5" s="126" t="s">
        <v>11</v>
      </c>
      <c r="B5" s="127"/>
      <c r="C5" s="127"/>
      <c r="D5" s="127"/>
      <c r="E5" s="127"/>
      <c r="F5" s="127"/>
      <c r="G5" s="127"/>
    </row>
    <row r="6" spans="1:11" ht="17.399999999999999" x14ac:dyDescent="0.3">
      <c r="A6" s="5"/>
      <c r="B6" s="5"/>
      <c r="C6" s="5"/>
      <c r="D6" s="5"/>
      <c r="E6" s="6"/>
      <c r="F6" s="6"/>
      <c r="G6" s="6"/>
    </row>
    <row r="7" spans="1:11" ht="15.6" x14ac:dyDescent="0.3">
      <c r="A7" s="126" t="s">
        <v>23</v>
      </c>
      <c r="B7" s="149"/>
      <c r="C7" s="149"/>
      <c r="D7" s="149"/>
      <c r="E7" s="149"/>
      <c r="F7" s="149"/>
      <c r="G7" s="149"/>
    </row>
    <row r="8" spans="1:11" ht="17.399999999999999" x14ac:dyDescent="0.3">
      <c r="A8" s="5"/>
      <c r="B8" s="5"/>
      <c r="C8" s="5"/>
      <c r="D8" s="5"/>
      <c r="E8" s="6"/>
      <c r="F8" s="6"/>
      <c r="G8" s="6"/>
    </row>
    <row r="9" spans="1:11" s="43" customFormat="1" x14ac:dyDescent="0.3">
      <c r="A9" s="41" t="s">
        <v>24</v>
      </c>
      <c r="B9" s="42" t="s">
        <v>131</v>
      </c>
      <c r="C9" s="41" t="s">
        <v>143</v>
      </c>
      <c r="D9" s="41" t="s">
        <v>152</v>
      </c>
      <c r="E9" s="41" t="s">
        <v>148</v>
      </c>
      <c r="F9" s="41" t="s">
        <v>46</v>
      </c>
      <c r="G9" s="41" t="s">
        <v>46</v>
      </c>
    </row>
    <row r="10" spans="1:11" ht="15.75" customHeight="1" x14ac:dyDescent="0.3">
      <c r="A10" s="13" t="s">
        <v>25</v>
      </c>
      <c r="B10" s="10">
        <f>B11</f>
        <v>693844.95</v>
      </c>
      <c r="C10" s="10">
        <f t="shared" ref="C10:E10" si="0">C11</f>
        <v>1627353</v>
      </c>
      <c r="D10" s="10">
        <f t="shared" si="0"/>
        <v>1916305</v>
      </c>
      <c r="E10" s="10">
        <f t="shared" si="0"/>
        <v>667588.81999999995</v>
      </c>
      <c r="F10" s="11">
        <f>E10/B10*100</f>
        <v>96.215850529718494</v>
      </c>
      <c r="G10" s="11">
        <f>E10/D10*100</f>
        <v>34.837294689519673</v>
      </c>
    </row>
    <row r="11" spans="1:11" s="40" customFormat="1" ht="15.75" customHeight="1" x14ac:dyDescent="0.3">
      <c r="A11" s="44" t="s">
        <v>134</v>
      </c>
      <c r="B11" s="45">
        <f>B12+B13+B14</f>
        <v>693844.95</v>
      </c>
      <c r="C11" s="45">
        <f t="shared" ref="C11:E11" si="1">C12+C13+C14</f>
        <v>1627353</v>
      </c>
      <c r="D11" s="45">
        <f t="shared" si="1"/>
        <v>1916305</v>
      </c>
      <c r="E11" s="45">
        <f t="shared" si="1"/>
        <v>667588.81999999995</v>
      </c>
      <c r="F11" s="46">
        <f>E11/B11*100</f>
        <v>96.215850529718494</v>
      </c>
      <c r="G11" s="46">
        <f>E11/D11*100</f>
        <v>34.837294689519673</v>
      </c>
    </row>
    <row r="12" spans="1:11" x14ac:dyDescent="0.3">
      <c r="A12" s="66" t="s">
        <v>135</v>
      </c>
      <c r="B12" s="10">
        <v>38082.949999999997</v>
      </c>
      <c r="C12" s="11">
        <v>31700</v>
      </c>
      <c r="D12" s="11">
        <v>31700</v>
      </c>
      <c r="E12" s="11">
        <v>9884.2099999999991</v>
      </c>
      <c r="F12" s="11">
        <f t="shared" ref="F12:F14" si="2">E12/B12*100</f>
        <v>25.954423173624942</v>
      </c>
      <c r="G12" s="11">
        <f t="shared" ref="G12:G14" si="3">E12/D12*100</f>
        <v>31.180473186119873</v>
      </c>
    </row>
    <row r="13" spans="1:11" x14ac:dyDescent="0.3">
      <c r="A13" s="17" t="s">
        <v>136</v>
      </c>
      <c r="B13" s="10">
        <v>539692</v>
      </c>
      <c r="C13" s="11">
        <v>1295000</v>
      </c>
      <c r="D13" s="11">
        <v>1518337</v>
      </c>
      <c r="E13" s="11">
        <v>568105.72</v>
      </c>
      <c r="F13" s="11">
        <f t="shared" si="2"/>
        <v>105.26480288757291</v>
      </c>
      <c r="G13" s="11">
        <f t="shared" si="3"/>
        <v>37.416312715820006</v>
      </c>
    </row>
    <row r="14" spans="1:11" ht="26.4" x14ac:dyDescent="0.3">
      <c r="A14" s="16" t="s">
        <v>137</v>
      </c>
      <c r="B14" s="10">
        <v>116070</v>
      </c>
      <c r="C14" s="11">
        <v>300653</v>
      </c>
      <c r="D14" s="11">
        <v>366268</v>
      </c>
      <c r="E14" s="11">
        <v>89598.89</v>
      </c>
      <c r="F14" s="11">
        <f t="shared" si="2"/>
        <v>77.193839924183678</v>
      </c>
      <c r="G14" s="11">
        <f t="shared" si="3"/>
        <v>24.462658490504221</v>
      </c>
    </row>
  </sheetData>
  <mergeCells count="4">
    <mergeCell ref="A3:G3"/>
    <mergeCell ref="A5:G5"/>
    <mergeCell ref="A7:G7"/>
    <mergeCell ref="A1:K1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4"/>
  <sheetViews>
    <sheetView workbookViewId="0">
      <selection activeCell="G22" sqref="G2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10" width="25.33203125" customWidth="1"/>
  </cols>
  <sheetData>
    <row r="1" spans="1:11" ht="42" customHeight="1" x14ac:dyDescent="0.3">
      <c r="A1" s="126" t="s">
        <v>142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8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6" x14ac:dyDescent="0.3">
      <c r="A3" s="126" t="s">
        <v>29</v>
      </c>
      <c r="B3" s="126"/>
      <c r="C3" s="126"/>
      <c r="D3" s="126"/>
      <c r="E3" s="126"/>
      <c r="F3" s="126"/>
      <c r="G3" s="126"/>
      <c r="H3" s="128"/>
      <c r="I3" s="128"/>
      <c r="J3" s="128"/>
    </row>
    <row r="4" spans="1:11" ht="17.399999999999999" x14ac:dyDescent="0.3">
      <c r="A4" s="5"/>
      <c r="B4" s="5"/>
      <c r="C4" s="5"/>
      <c r="D4" s="5"/>
      <c r="E4" s="5"/>
      <c r="F4" s="5"/>
      <c r="G4" s="5"/>
      <c r="H4" s="6"/>
      <c r="I4" s="6"/>
      <c r="J4" s="6"/>
    </row>
    <row r="5" spans="1:11" ht="18" customHeight="1" x14ac:dyDescent="0.3">
      <c r="A5" s="126" t="s">
        <v>26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1" ht="17.399999999999999" x14ac:dyDescent="0.3">
      <c r="A6" s="5"/>
      <c r="B6" s="5"/>
      <c r="C6" s="5"/>
      <c r="D6" s="5"/>
      <c r="E6" s="5"/>
      <c r="F6" s="5"/>
      <c r="G6" s="5"/>
      <c r="H6" s="6"/>
      <c r="I6" s="6"/>
      <c r="J6" s="6"/>
    </row>
    <row r="7" spans="1:11" s="43" customFormat="1" x14ac:dyDescent="0.3">
      <c r="A7" s="41" t="s">
        <v>12</v>
      </c>
      <c r="B7" s="42" t="s">
        <v>13</v>
      </c>
      <c r="C7" s="42" t="s">
        <v>14</v>
      </c>
      <c r="D7" s="42" t="s">
        <v>42</v>
      </c>
      <c r="E7" s="42" t="s">
        <v>153</v>
      </c>
      <c r="F7" s="41" t="s">
        <v>143</v>
      </c>
      <c r="G7" s="41" t="s">
        <v>150</v>
      </c>
      <c r="H7" s="41" t="s">
        <v>148</v>
      </c>
      <c r="I7" s="41" t="s">
        <v>46</v>
      </c>
      <c r="J7" s="41" t="s">
        <v>46</v>
      </c>
    </row>
    <row r="8" spans="1:11" s="40" customFormat="1" ht="26.4" x14ac:dyDescent="0.3">
      <c r="A8" s="44">
        <v>8</v>
      </c>
      <c r="B8" s="44"/>
      <c r="C8" s="44"/>
      <c r="D8" s="44" t="s">
        <v>27</v>
      </c>
      <c r="E8" s="45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1" x14ac:dyDescent="0.3">
      <c r="A9" s="13"/>
      <c r="B9" s="16">
        <v>84</v>
      </c>
      <c r="C9" s="16"/>
      <c r="D9" s="16" t="s">
        <v>31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</row>
    <row r="10" spans="1:11" ht="26.4" x14ac:dyDescent="0.3">
      <c r="A10" s="14"/>
      <c r="B10" s="14"/>
      <c r="C10" s="15">
        <v>81</v>
      </c>
      <c r="D10" s="18" t="s">
        <v>32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</row>
    <row r="11" spans="1:11" s="40" customFormat="1" ht="26.4" x14ac:dyDescent="0.3">
      <c r="A11" s="47">
        <v>5</v>
      </c>
      <c r="B11" s="47"/>
      <c r="C11" s="47"/>
      <c r="D11" s="48" t="s">
        <v>28</v>
      </c>
      <c r="E11" s="45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1" ht="26.4" x14ac:dyDescent="0.3">
      <c r="A12" s="16"/>
      <c r="B12" s="16">
        <v>54</v>
      </c>
      <c r="C12" s="16"/>
      <c r="D12" s="23" t="s">
        <v>33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  <c r="J12" s="12">
        <v>0</v>
      </c>
    </row>
    <row r="13" spans="1:11" x14ac:dyDescent="0.3">
      <c r="A13" s="16"/>
      <c r="B13" s="16"/>
      <c r="C13" s="15">
        <v>11</v>
      </c>
      <c r="D13" s="15" t="s">
        <v>16</v>
      </c>
      <c r="E13" s="10">
        <v>0</v>
      </c>
      <c r="F13" s="11">
        <v>0</v>
      </c>
      <c r="G13" s="11">
        <v>0</v>
      </c>
      <c r="H13" s="11">
        <v>0</v>
      </c>
      <c r="I13" s="11">
        <v>0</v>
      </c>
      <c r="J13" s="12">
        <v>0</v>
      </c>
    </row>
    <row r="14" spans="1:11" x14ac:dyDescent="0.3">
      <c r="A14" s="16"/>
      <c r="B14" s="16"/>
      <c r="C14" s="15">
        <v>31</v>
      </c>
      <c r="D14" s="15" t="s">
        <v>34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2">
        <v>0</v>
      </c>
    </row>
  </sheetData>
  <mergeCells count="3">
    <mergeCell ref="A3:J3"/>
    <mergeCell ref="A5:J5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1CD7-6339-4BFA-BF8D-785455BB270F}">
  <sheetPr>
    <pageSetUpPr fitToPage="1"/>
  </sheetPr>
  <dimension ref="A1:BP138"/>
  <sheetViews>
    <sheetView topLeftCell="A117" zoomScale="90" zoomScaleNormal="90" workbookViewId="0">
      <selection activeCell="C44" sqref="C44"/>
    </sheetView>
  </sheetViews>
  <sheetFormatPr defaultRowHeight="14.4" x14ac:dyDescent="0.3"/>
  <cols>
    <col min="1" max="1" width="56.88671875" customWidth="1"/>
    <col min="2" max="2" width="28.44140625" style="64" customWidth="1"/>
    <col min="3" max="3" width="28.5546875" style="64" customWidth="1"/>
    <col min="4" max="4" width="26.6640625" style="64" customWidth="1"/>
    <col min="5" max="5" width="24.88671875" style="64" customWidth="1"/>
    <col min="6" max="6" width="19.5546875" style="63" customWidth="1"/>
    <col min="7" max="7" width="19" style="63" customWidth="1"/>
    <col min="8" max="68" width="9.109375" style="54"/>
  </cols>
  <sheetData>
    <row r="1" spans="1:7" ht="36.75" customHeight="1" x14ac:dyDescent="0.3">
      <c r="A1" s="74" t="s">
        <v>50</v>
      </c>
      <c r="B1" s="75" t="s">
        <v>51</v>
      </c>
      <c r="C1" s="76" t="s">
        <v>52</v>
      </c>
      <c r="D1" s="76" t="s">
        <v>53</v>
      </c>
      <c r="E1" s="76" t="s">
        <v>54</v>
      </c>
      <c r="F1" s="77" t="s">
        <v>55</v>
      </c>
      <c r="G1" s="77" t="s">
        <v>129</v>
      </c>
    </row>
    <row r="2" spans="1:7" x14ac:dyDescent="0.3">
      <c r="A2" s="60" t="s">
        <v>56</v>
      </c>
      <c r="B2" s="78">
        <f>B3</f>
        <v>697256.67</v>
      </c>
      <c r="C2" s="78">
        <f t="shared" ref="C2:E2" si="0">C3</f>
        <v>1627353</v>
      </c>
      <c r="D2" s="78">
        <f t="shared" si="0"/>
        <v>1916305</v>
      </c>
      <c r="E2" s="78">
        <f t="shared" si="0"/>
        <v>667337.81999999995</v>
      </c>
      <c r="F2" s="61">
        <f>E2/B2*100</f>
        <v>95.709062202302036</v>
      </c>
      <c r="G2" s="62">
        <f>(E2/D2)*100</f>
        <v>34.824196565786757</v>
      </c>
    </row>
    <row r="3" spans="1:7" x14ac:dyDescent="0.3">
      <c r="A3" s="79" t="s">
        <v>57</v>
      </c>
      <c r="B3" s="80">
        <f>B4</f>
        <v>697256.67</v>
      </c>
      <c r="C3" s="80">
        <f t="shared" ref="C3:E3" si="1">C4</f>
        <v>1627353</v>
      </c>
      <c r="D3" s="80">
        <f t="shared" si="1"/>
        <v>1916305</v>
      </c>
      <c r="E3" s="80">
        <f t="shared" si="1"/>
        <v>667337.81999999995</v>
      </c>
      <c r="F3" s="61">
        <f t="shared" ref="F3:F61" si="2">E3/B3*100</f>
        <v>95.709062202302036</v>
      </c>
      <c r="G3" s="62">
        <f t="shared" ref="G3:G61" si="3">(E3/D3)*100</f>
        <v>34.824196565786757</v>
      </c>
    </row>
    <row r="4" spans="1:7" ht="27" x14ac:dyDescent="0.3">
      <c r="A4" s="81" t="s">
        <v>58</v>
      </c>
      <c r="B4" s="82">
        <f>B5+B15+B47+B99+B107+B120+B132</f>
        <v>697256.67</v>
      </c>
      <c r="C4" s="82">
        <f t="shared" ref="C4:E4" si="4">C5+C15+C47+C99+C107+C120+C132</f>
        <v>1627353</v>
      </c>
      <c r="D4" s="82">
        <f t="shared" si="4"/>
        <v>1916305</v>
      </c>
      <c r="E4" s="82">
        <f t="shared" si="4"/>
        <v>667337.81999999995</v>
      </c>
      <c r="F4" s="61">
        <f t="shared" si="2"/>
        <v>95.709062202302036</v>
      </c>
      <c r="G4" s="62">
        <f t="shared" si="3"/>
        <v>34.824196565786757</v>
      </c>
    </row>
    <row r="5" spans="1:7" x14ac:dyDescent="0.3">
      <c r="A5" s="83" t="s">
        <v>59</v>
      </c>
      <c r="B5" s="84">
        <f>B6</f>
        <v>38082.949999999997</v>
      </c>
      <c r="C5" s="84">
        <f t="shared" ref="C5:D5" si="5">C6</f>
        <v>31700</v>
      </c>
      <c r="D5" s="84">
        <f t="shared" si="5"/>
        <v>31700</v>
      </c>
      <c r="E5" s="84">
        <f>E6</f>
        <v>9884.2099999999991</v>
      </c>
      <c r="F5" s="61">
        <f t="shared" si="2"/>
        <v>25.954423173624942</v>
      </c>
      <c r="G5" s="62">
        <f t="shared" si="3"/>
        <v>31.180473186119873</v>
      </c>
    </row>
    <row r="6" spans="1:7" ht="27" x14ac:dyDescent="0.3">
      <c r="A6" s="85" t="s">
        <v>60</v>
      </c>
      <c r="B6" s="86">
        <f>B7</f>
        <v>38082.949999999997</v>
      </c>
      <c r="C6" s="86">
        <f t="shared" ref="C6:E6" si="6">C7</f>
        <v>31700</v>
      </c>
      <c r="D6" s="86">
        <f t="shared" si="6"/>
        <v>31700</v>
      </c>
      <c r="E6" s="86">
        <f t="shared" si="6"/>
        <v>9884.2099999999991</v>
      </c>
      <c r="F6" s="61">
        <f t="shared" si="2"/>
        <v>25.954423173624942</v>
      </c>
      <c r="G6" s="62">
        <f t="shared" si="3"/>
        <v>31.180473186119873</v>
      </c>
    </row>
    <row r="7" spans="1:7" x14ac:dyDescent="0.3">
      <c r="A7" s="60" t="s">
        <v>61</v>
      </c>
      <c r="B7" s="78">
        <f>B8</f>
        <v>38082.949999999997</v>
      </c>
      <c r="C7" s="78">
        <f t="shared" ref="C7:E7" si="7">C8</f>
        <v>31700</v>
      </c>
      <c r="D7" s="78">
        <f t="shared" si="7"/>
        <v>31700</v>
      </c>
      <c r="E7" s="78">
        <f t="shared" si="7"/>
        <v>9884.2099999999991</v>
      </c>
      <c r="F7" s="61">
        <f t="shared" si="2"/>
        <v>25.954423173624942</v>
      </c>
      <c r="G7" s="62">
        <f t="shared" si="3"/>
        <v>31.180473186119873</v>
      </c>
    </row>
    <row r="8" spans="1:7" x14ac:dyDescent="0.3">
      <c r="A8" s="87" t="s">
        <v>62</v>
      </c>
      <c r="B8" s="88">
        <f>B9+B12</f>
        <v>38082.949999999997</v>
      </c>
      <c r="C8" s="88">
        <f t="shared" ref="C8:E8" si="8">C9+C12</f>
        <v>31700</v>
      </c>
      <c r="D8" s="88">
        <f t="shared" si="8"/>
        <v>31700</v>
      </c>
      <c r="E8" s="88">
        <f t="shared" si="8"/>
        <v>9884.2099999999991</v>
      </c>
      <c r="F8" s="61">
        <f t="shared" si="2"/>
        <v>25.954423173624942</v>
      </c>
      <c r="G8" s="62">
        <f t="shared" si="3"/>
        <v>31.180473186119873</v>
      </c>
    </row>
    <row r="9" spans="1:7" x14ac:dyDescent="0.3">
      <c r="A9" s="89" t="s">
        <v>63</v>
      </c>
      <c r="B9" s="90">
        <f>B10</f>
        <v>6932.95</v>
      </c>
      <c r="C9" s="90">
        <f t="shared" ref="C9:E10" si="9">C10</f>
        <v>11400</v>
      </c>
      <c r="D9" s="90">
        <f t="shared" si="9"/>
        <v>11400</v>
      </c>
      <c r="E9" s="90">
        <f t="shared" si="9"/>
        <v>9884.2099999999991</v>
      </c>
      <c r="F9" s="61">
        <f t="shared" si="2"/>
        <v>142.56860355260025</v>
      </c>
      <c r="G9" s="62">
        <f t="shared" si="3"/>
        <v>86.703596491228069</v>
      </c>
    </row>
    <row r="10" spans="1:7" x14ac:dyDescent="0.3">
      <c r="A10" s="91" t="s">
        <v>64</v>
      </c>
      <c r="B10" s="92">
        <f>B11</f>
        <v>6932.95</v>
      </c>
      <c r="C10" s="92">
        <f t="shared" si="9"/>
        <v>11400</v>
      </c>
      <c r="D10" s="92">
        <f t="shared" si="9"/>
        <v>11400</v>
      </c>
      <c r="E10" s="92">
        <f t="shared" si="9"/>
        <v>9884.2099999999991</v>
      </c>
      <c r="F10" s="61">
        <f t="shared" si="2"/>
        <v>142.56860355260025</v>
      </c>
      <c r="G10" s="62">
        <f t="shared" si="3"/>
        <v>86.703596491228069</v>
      </c>
    </row>
    <row r="11" spans="1:7" x14ac:dyDescent="0.3">
      <c r="A11" s="60" t="s">
        <v>65</v>
      </c>
      <c r="B11" s="78">
        <v>6932.95</v>
      </c>
      <c r="C11" s="93">
        <v>11400</v>
      </c>
      <c r="D11" s="93">
        <v>11400</v>
      </c>
      <c r="E11" s="78">
        <v>9884.2099999999991</v>
      </c>
      <c r="F11" s="61">
        <f t="shared" si="2"/>
        <v>142.56860355260025</v>
      </c>
      <c r="G11" s="62">
        <f t="shared" si="3"/>
        <v>86.703596491228069</v>
      </c>
    </row>
    <row r="12" spans="1:7" x14ac:dyDescent="0.3">
      <c r="A12" s="89" t="s">
        <v>66</v>
      </c>
      <c r="B12" s="90">
        <f>B13</f>
        <v>31150</v>
      </c>
      <c r="C12" s="90">
        <f t="shared" ref="C12:E13" si="10">C13</f>
        <v>20300</v>
      </c>
      <c r="D12" s="90">
        <f t="shared" si="10"/>
        <v>20300</v>
      </c>
      <c r="E12" s="90">
        <f t="shared" si="10"/>
        <v>0</v>
      </c>
      <c r="F12" s="61">
        <f t="shared" si="2"/>
        <v>0</v>
      </c>
      <c r="G12" s="62">
        <f t="shared" si="3"/>
        <v>0</v>
      </c>
    </row>
    <row r="13" spans="1:7" x14ac:dyDescent="0.3">
      <c r="A13" s="91" t="s">
        <v>67</v>
      </c>
      <c r="B13" s="92">
        <f>B14</f>
        <v>31150</v>
      </c>
      <c r="C13" s="92">
        <f t="shared" si="10"/>
        <v>20300</v>
      </c>
      <c r="D13" s="92">
        <f t="shared" si="10"/>
        <v>20300</v>
      </c>
      <c r="E13" s="92">
        <f t="shared" si="10"/>
        <v>0</v>
      </c>
      <c r="F13" s="61">
        <f t="shared" si="2"/>
        <v>0</v>
      </c>
      <c r="G13" s="62">
        <f t="shared" si="3"/>
        <v>0</v>
      </c>
    </row>
    <row r="14" spans="1:7" x14ac:dyDescent="0.3">
      <c r="A14" s="60" t="s">
        <v>68</v>
      </c>
      <c r="B14" s="78">
        <v>31150</v>
      </c>
      <c r="C14" s="93">
        <v>20300</v>
      </c>
      <c r="D14" s="93">
        <v>20300</v>
      </c>
      <c r="E14" s="78">
        <v>0</v>
      </c>
      <c r="F14" s="61">
        <f t="shared" si="2"/>
        <v>0</v>
      </c>
      <c r="G14" s="62">
        <f t="shared" si="3"/>
        <v>0</v>
      </c>
    </row>
    <row r="15" spans="1:7" x14ac:dyDescent="0.3">
      <c r="A15" s="83" t="s">
        <v>69</v>
      </c>
      <c r="B15" s="84">
        <f>B16</f>
        <v>54347.97</v>
      </c>
      <c r="C15" s="84">
        <f t="shared" ref="C15:E15" si="11">C16</f>
        <v>117800</v>
      </c>
      <c r="D15" s="84">
        <f t="shared" si="11"/>
        <v>138618</v>
      </c>
      <c r="E15" s="84">
        <f t="shared" si="11"/>
        <v>39292.370000000003</v>
      </c>
      <c r="F15" s="61">
        <f t="shared" si="2"/>
        <v>72.297769355506745</v>
      </c>
      <c r="G15" s="62">
        <f t="shared" si="3"/>
        <v>28.345792032780736</v>
      </c>
    </row>
    <row r="16" spans="1:7" x14ac:dyDescent="0.3">
      <c r="A16" s="85" t="s">
        <v>70</v>
      </c>
      <c r="B16" s="86">
        <f>B17</f>
        <v>54347.97</v>
      </c>
      <c r="C16" s="86">
        <f t="shared" ref="C16:E16" si="12">C17</f>
        <v>117800</v>
      </c>
      <c r="D16" s="86">
        <f t="shared" si="12"/>
        <v>138618</v>
      </c>
      <c r="E16" s="86">
        <f t="shared" si="12"/>
        <v>39292.370000000003</v>
      </c>
      <c r="F16" s="61">
        <f t="shared" si="2"/>
        <v>72.297769355506745</v>
      </c>
      <c r="G16" s="62">
        <f t="shared" si="3"/>
        <v>28.345792032780736</v>
      </c>
    </row>
    <row r="17" spans="1:68" x14ac:dyDescent="0.3">
      <c r="A17" s="60" t="s">
        <v>71</v>
      </c>
      <c r="B17" s="78">
        <f>B18</f>
        <v>54347.97</v>
      </c>
      <c r="C17" s="78">
        <f t="shared" ref="C17:E17" si="13">C18</f>
        <v>117800</v>
      </c>
      <c r="D17" s="78">
        <f t="shared" si="13"/>
        <v>138618</v>
      </c>
      <c r="E17" s="78">
        <f t="shared" si="13"/>
        <v>39292.370000000003</v>
      </c>
      <c r="F17" s="61">
        <f t="shared" si="2"/>
        <v>72.297769355506745</v>
      </c>
      <c r="G17" s="62">
        <f t="shared" si="3"/>
        <v>28.345792032780736</v>
      </c>
    </row>
    <row r="18" spans="1:68" x14ac:dyDescent="0.3">
      <c r="A18" s="87" t="s">
        <v>72</v>
      </c>
      <c r="B18" s="88">
        <f>B19+B26+B41+B44</f>
        <v>54347.97</v>
      </c>
      <c r="C18" s="88">
        <f t="shared" ref="C18:E18" si="14">C19+C26+C41+C44</f>
        <v>117800</v>
      </c>
      <c r="D18" s="88">
        <f t="shared" si="14"/>
        <v>138618</v>
      </c>
      <c r="E18" s="88">
        <f t="shared" si="14"/>
        <v>39292.370000000003</v>
      </c>
      <c r="F18" s="61">
        <f t="shared" si="2"/>
        <v>72.297769355506745</v>
      </c>
      <c r="G18" s="62">
        <f t="shared" si="3"/>
        <v>28.345792032780736</v>
      </c>
    </row>
    <row r="19" spans="1:68" x14ac:dyDescent="0.3">
      <c r="A19" s="89" t="s">
        <v>73</v>
      </c>
      <c r="B19" s="90">
        <f>B20+B22+B24</f>
        <v>23194.26</v>
      </c>
      <c r="C19" s="90">
        <f t="shared" ref="C19:E19" si="15">C20+C22+C24</f>
        <v>58600</v>
      </c>
      <c r="D19" s="90">
        <f t="shared" si="15"/>
        <v>68000</v>
      </c>
      <c r="E19" s="90">
        <f t="shared" si="15"/>
        <v>24746.22</v>
      </c>
      <c r="F19" s="61">
        <f t="shared" si="2"/>
        <v>106.69113823851247</v>
      </c>
      <c r="G19" s="62">
        <f t="shared" si="3"/>
        <v>36.391500000000008</v>
      </c>
    </row>
    <row r="20" spans="1:68" x14ac:dyDescent="0.3">
      <c r="A20" s="91" t="s">
        <v>74</v>
      </c>
      <c r="B20" s="92">
        <f>B21</f>
        <v>20154.32</v>
      </c>
      <c r="C20" s="92">
        <f t="shared" ref="C20:E20" si="16">C21</f>
        <v>48500</v>
      </c>
      <c r="D20" s="92">
        <f t="shared" si="16"/>
        <v>55000</v>
      </c>
      <c r="E20" s="92">
        <f t="shared" si="16"/>
        <v>22120.58</v>
      </c>
      <c r="F20" s="61">
        <f t="shared" si="2"/>
        <v>109.75602253015732</v>
      </c>
      <c r="G20" s="62">
        <f t="shared" si="3"/>
        <v>40.219236363636369</v>
      </c>
    </row>
    <row r="21" spans="1:68" x14ac:dyDescent="0.3">
      <c r="A21" s="60" t="s">
        <v>75</v>
      </c>
      <c r="B21" s="78">
        <v>20154.32</v>
      </c>
      <c r="C21" s="73">
        <v>48500</v>
      </c>
      <c r="D21" s="73">
        <v>55000</v>
      </c>
      <c r="E21" s="78">
        <v>22120.58</v>
      </c>
      <c r="F21" s="61">
        <f t="shared" si="2"/>
        <v>109.75602253015732</v>
      </c>
      <c r="G21" s="62">
        <f t="shared" si="3"/>
        <v>40.219236363636369</v>
      </c>
    </row>
    <row r="22" spans="1:68" s="55" customFormat="1" x14ac:dyDescent="0.3">
      <c r="A22" s="67" t="s">
        <v>98</v>
      </c>
      <c r="B22" s="99">
        <f>B23</f>
        <v>600</v>
      </c>
      <c r="C22" s="99">
        <f t="shared" ref="C22:E22" si="17">C23</f>
        <v>3000</v>
      </c>
      <c r="D22" s="99">
        <f t="shared" si="17"/>
        <v>5000</v>
      </c>
      <c r="E22" s="99">
        <f t="shared" si="17"/>
        <v>800</v>
      </c>
      <c r="F22" s="61">
        <v>0</v>
      </c>
      <c r="G22" s="62">
        <f t="shared" si="3"/>
        <v>16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</row>
    <row r="23" spans="1:68" x14ac:dyDescent="0.3">
      <c r="A23" s="60" t="s">
        <v>99</v>
      </c>
      <c r="B23" s="78">
        <v>600</v>
      </c>
      <c r="C23" s="73">
        <v>3000</v>
      </c>
      <c r="D23" s="73">
        <v>5000</v>
      </c>
      <c r="E23" s="78">
        <v>800</v>
      </c>
      <c r="F23" s="61">
        <v>0</v>
      </c>
      <c r="G23" s="62">
        <f t="shared" si="3"/>
        <v>16</v>
      </c>
    </row>
    <row r="24" spans="1:68" x14ac:dyDescent="0.3">
      <c r="A24" s="91" t="s">
        <v>76</v>
      </c>
      <c r="B24" s="92">
        <f>B25</f>
        <v>2439.94</v>
      </c>
      <c r="C24" s="92">
        <f t="shared" ref="C24:E24" si="18">C25</f>
        <v>7100</v>
      </c>
      <c r="D24" s="92">
        <f t="shared" si="18"/>
        <v>8000</v>
      </c>
      <c r="E24" s="92">
        <f t="shared" si="18"/>
        <v>1825.64</v>
      </c>
      <c r="F24" s="61">
        <f t="shared" si="2"/>
        <v>74.823151388968583</v>
      </c>
      <c r="G24" s="62">
        <f t="shared" si="3"/>
        <v>22.820500000000003</v>
      </c>
    </row>
    <row r="25" spans="1:68" x14ac:dyDescent="0.3">
      <c r="A25" s="60" t="s">
        <v>77</v>
      </c>
      <c r="B25" s="78">
        <v>2439.94</v>
      </c>
      <c r="C25" s="73">
        <v>7100</v>
      </c>
      <c r="D25" s="73">
        <v>8000</v>
      </c>
      <c r="E25" s="78">
        <v>1825.64</v>
      </c>
      <c r="F25" s="61">
        <f t="shared" si="2"/>
        <v>74.823151388968583</v>
      </c>
      <c r="G25" s="62">
        <f t="shared" si="3"/>
        <v>22.820500000000003</v>
      </c>
    </row>
    <row r="26" spans="1:68" x14ac:dyDescent="0.3">
      <c r="A26" s="89" t="s">
        <v>63</v>
      </c>
      <c r="B26" s="90">
        <f>B27+B31+B35+B39</f>
        <v>31153.71</v>
      </c>
      <c r="C26" s="90">
        <f t="shared" ref="C26:E26" si="19">C27+C31+C35+C39</f>
        <v>35300</v>
      </c>
      <c r="D26" s="90">
        <f t="shared" si="19"/>
        <v>41000</v>
      </c>
      <c r="E26" s="90">
        <f t="shared" si="19"/>
        <v>14546.150000000001</v>
      </c>
      <c r="F26" s="61">
        <f t="shared" si="2"/>
        <v>46.691549738377873</v>
      </c>
      <c r="G26" s="62">
        <f t="shared" si="3"/>
        <v>35.478414634146347</v>
      </c>
    </row>
    <row r="27" spans="1:68" x14ac:dyDescent="0.3">
      <c r="A27" s="91" t="s">
        <v>78</v>
      </c>
      <c r="B27" s="92">
        <f>B28+B29+B30</f>
        <v>309.25</v>
      </c>
      <c r="C27" s="92">
        <f t="shared" ref="C27:E27" si="20">C28+C29+C30</f>
        <v>2000</v>
      </c>
      <c r="D27" s="92">
        <f t="shared" si="20"/>
        <v>3000</v>
      </c>
      <c r="E27" s="92">
        <f t="shared" si="20"/>
        <v>200</v>
      </c>
      <c r="F27" s="61">
        <f t="shared" si="2"/>
        <v>64.672594987873893</v>
      </c>
      <c r="G27" s="62">
        <f t="shared" si="3"/>
        <v>6.666666666666667</v>
      </c>
    </row>
    <row r="28" spans="1:68" s="54" customFormat="1" x14ac:dyDescent="0.3">
      <c r="A28" s="94" t="s">
        <v>101</v>
      </c>
      <c r="B28" s="95">
        <v>60</v>
      </c>
      <c r="C28" s="95">
        <v>0</v>
      </c>
      <c r="D28" s="95">
        <v>0</v>
      </c>
      <c r="E28" s="95">
        <v>0</v>
      </c>
      <c r="F28" s="61">
        <v>0</v>
      </c>
      <c r="G28" s="62">
        <v>0</v>
      </c>
    </row>
    <row r="29" spans="1:68" x14ac:dyDescent="0.3">
      <c r="A29" s="60" t="s">
        <v>79</v>
      </c>
      <c r="B29" s="78">
        <v>249.25</v>
      </c>
      <c r="C29" s="73">
        <v>1000</v>
      </c>
      <c r="D29" s="73">
        <v>1000</v>
      </c>
      <c r="E29" s="78">
        <v>200</v>
      </c>
      <c r="F29" s="61">
        <f t="shared" si="2"/>
        <v>80.240722166499495</v>
      </c>
      <c r="G29" s="62">
        <f t="shared" si="3"/>
        <v>20</v>
      </c>
    </row>
    <row r="30" spans="1:68" x14ac:dyDescent="0.3">
      <c r="A30" s="60" t="s">
        <v>102</v>
      </c>
      <c r="B30" s="78">
        <v>0</v>
      </c>
      <c r="C30" s="73">
        <v>1000</v>
      </c>
      <c r="D30" s="73">
        <v>2000</v>
      </c>
      <c r="E30" s="78">
        <v>0</v>
      </c>
      <c r="F30" s="61">
        <v>0</v>
      </c>
      <c r="G30" s="62">
        <f t="shared" si="3"/>
        <v>0</v>
      </c>
    </row>
    <row r="31" spans="1:68" x14ac:dyDescent="0.3">
      <c r="A31" s="91" t="s">
        <v>80</v>
      </c>
      <c r="B31" s="92">
        <f>B32+B33+B34</f>
        <v>21720.44</v>
      </c>
      <c r="C31" s="92">
        <f t="shared" ref="C31:E31" si="21">C32+C33+C34</f>
        <v>4300</v>
      </c>
      <c r="D31" s="92">
        <f t="shared" si="21"/>
        <v>5000</v>
      </c>
      <c r="E31" s="92">
        <f t="shared" si="21"/>
        <v>3693.7799999999997</v>
      </c>
      <c r="F31" s="61">
        <f t="shared" si="2"/>
        <v>17.006009086372099</v>
      </c>
      <c r="G31" s="62">
        <f t="shared" si="3"/>
        <v>73.875599999999991</v>
      </c>
    </row>
    <row r="32" spans="1:68" x14ac:dyDescent="0.3">
      <c r="A32" s="60" t="s">
        <v>81</v>
      </c>
      <c r="B32" s="78">
        <v>3103.71</v>
      </c>
      <c r="C32" s="73">
        <v>4300</v>
      </c>
      <c r="D32" s="73">
        <v>5000</v>
      </c>
      <c r="E32" s="78">
        <v>892.45</v>
      </c>
      <c r="F32" s="61">
        <f t="shared" si="2"/>
        <v>28.754297276485239</v>
      </c>
      <c r="G32" s="62">
        <f t="shared" si="3"/>
        <v>17.849</v>
      </c>
    </row>
    <row r="33" spans="1:7" x14ac:dyDescent="0.3">
      <c r="A33" s="60" t="s">
        <v>82</v>
      </c>
      <c r="B33" s="78">
        <v>17625.38</v>
      </c>
      <c r="C33" s="78">
        <v>0</v>
      </c>
      <c r="D33" s="78">
        <v>0</v>
      </c>
      <c r="E33" s="78">
        <v>2801.33</v>
      </c>
      <c r="F33" s="61">
        <f t="shared" si="2"/>
        <v>15.893728248695913</v>
      </c>
      <c r="G33" s="62">
        <v>0</v>
      </c>
    </row>
    <row r="34" spans="1:7" x14ac:dyDescent="0.3">
      <c r="A34" s="60" t="s">
        <v>83</v>
      </c>
      <c r="B34" s="78">
        <v>991.35</v>
      </c>
      <c r="C34" s="78">
        <v>0</v>
      </c>
      <c r="D34" s="78">
        <v>0</v>
      </c>
      <c r="E34" s="78">
        <v>0</v>
      </c>
      <c r="F34" s="61">
        <f>E34/B34*100</f>
        <v>0</v>
      </c>
      <c r="G34" s="62">
        <v>0</v>
      </c>
    </row>
    <row r="35" spans="1:7" x14ac:dyDescent="0.3">
      <c r="A35" s="91" t="s">
        <v>64</v>
      </c>
      <c r="B35" s="92">
        <f>B36+B37+B38</f>
        <v>8771.66</v>
      </c>
      <c r="C35" s="92">
        <f t="shared" ref="C35:E35" si="22">C36+C37+C38</f>
        <v>22000</v>
      </c>
      <c r="D35" s="92">
        <f t="shared" si="22"/>
        <v>23000</v>
      </c>
      <c r="E35" s="92">
        <f t="shared" si="22"/>
        <v>10032.620000000001</v>
      </c>
      <c r="F35" s="61">
        <f t="shared" si="2"/>
        <v>114.37538618687913</v>
      </c>
      <c r="G35" s="62">
        <f t="shared" si="3"/>
        <v>43.620086956521739</v>
      </c>
    </row>
    <row r="36" spans="1:7" x14ac:dyDescent="0.3">
      <c r="A36" s="60" t="s">
        <v>85</v>
      </c>
      <c r="B36" s="78">
        <v>0</v>
      </c>
      <c r="C36" s="78">
        <v>0</v>
      </c>
      <c r="D36" s="78">
        <v>0</v>
      </c>
      <c r="E36" s="78">
        <v>0</v>
      </c>
      <c r="F36" s="61">
        <v>0</v>
      </c>
      <c r="G36" s="62">
        <v>0</v>
      </c>
    </row>
    <row r="37" spans="1:7" x14ac:dyDescent="0.3">
      <c r="A37" s="60" t="s">
        <v>86</v>
      </c>
      <c r="B37" s="78">
        <v>0</v>
      </c>
      <c r="C37" s="78">
        <v>0</v>
      </c>
      <c r="D37" s="78">
        <v>0</v>
      </c>
      <c r="E37" s="78">
        <v>0</v>
      </c>
      <c r="F37" s="61">
        <v>0</v>
      </c>
      <c r="G37" s="62">
        <v>0</v>
      </c>
    </row>
    <row r="38" spans="1:7" x14ac:dyDescent="0.3">
      <c r="A38" s="60" t="s">
        <v>87</v>
      </c>
      <c r="B38" s="78">
        <v>8771.66</v>
      </c>
      <c r="C38" s="73">
        <v>22000</v>
      </c>
      <c r="D38" s="73">
        <v>23000</v>
      </c>
      <c r="E38" s="78">
        <v>10032.620000000001</v>
      </c>
      <c r="F38" s="61">
        <f t="shared" si="2"/>
        <v>114.37538618687913</v>
      </c>
      <c r="G38" s="62">
        <f t="shared" si="3"/>
        <v>43.620086956521739</v>
      </c>
    </row>
    <row r="39" spans="1:7" x14ac:dyDescent="0.3">
      <c r="A39" s="91" t="s">
        <v>88</v>
      </c>
      <c r="B39" s="92">
        <f>B40</f>
        <v>352.36</v>
      </c>
      <c r="C39" s="92">
        <f t="shared" ref="C39:E39" si="23">C40</f>
        <v>7000</v>
      </c>
      <c r="D39" s="92">
        <f t="shared" si="23"/>
        <v>10000</v>
      </c>
      <c r="E39" s="92">
        <f t="shared" si="23"/>
        <v>619.75</v>
      </c>
      <c r="F39" s="61">
        <f t="shared" si="2"/>
        <v>175.88545805426267</v>
      </c>
      <c r="G39" s="62">
        <f t="shared" si="3"/>
        <v>6.1974999999999998</v>
      </c>
    </row>
    <row r="40" spans="1:7" x14ac:dyDescent="0.3">
      <c r="A40" s="60" t="s">
        <v>90</v>
      </c>
      <c r="B40" s="78">
        <v>352.36</v>
      </c>
      <c r="C40" s="73">
        <v>7000</v>
      </c>
      <c r="D40" s="73">
        <v>10000</v>
      </c>
      <c r="E40" s="78">
        <v>619.75</v>
      </c>
      <c r="F40" s="61">
        <f t="shared" si="2"/>
        <v>175.88545805426267</v>
      </c>
      <c r="G40" s="62">
        <f t="shared" si="3"/>
        <v>6.1974999999999998</v>
      </c>
    </row>
    <row r="41" spans="1:7" x14ac:dyDescent="0.3">
      <c r="A41" s="89" t="s">
        <v>66</v>
      </c>
      <c r="B41" s="90">
        <f>B42</f>
        <v>0</v>
      </c>
      <c r="C41" s="90">
        <f t="shared" ref="C41:E42" si="24">C42</f>
        <v>11100</v>
      </c>
      <c r="D41" s="90">
        <f t="shared" si="24"/>
        <v>14818</v>
      </c>
      <c r="E41" s="90">
        <f t="shared" si="24"/>
        <v>0</v>
      </c>
      <c r="F41" s="61">
        <v>0</v>
      </c>
      <c r="G41" s="62">
        <f t="shared" si="3"/>
        <v>0</v>
      </c>
    </row>
    <row r="42" spans="1:7" x14ac:dyDescent="0.3">
      <c r="A42" s="91" t="s">
        <v>67</v>
      </c>
      <c r="B42" s="92">
        <f>B43</f>
        <v>0</v>
      </c>
      <c r="C42" s="92">
        <f t="shared" si="24"/>
        <v>11100</v>
      </c>
      <c r="D42" s="92">
        <f t="shared" si="24"/>
        <v>14818</v>
      </c>
      <c r="E42" s="92">
        <f t="shared" si="24"/>
        <v>0</v>
      </c>
      <c r="F42" s="61">
        <v>0</v>
      </c>
      <c r="G42" s="62">
        <f t="shared" si="3"/>
        <v>0</v>
      </c>
    </row>
    <row r="43" spans="1:7" x14ac:dyDescent="0.3">
      <c r="A43" s="60" t="s">
        <v>68</v>
      </c>
      <c r="B43" s="78">
        <v>0</v>
      </c>
      <c r="C43" s="73">
        <v>11100</v>
      </c>
      <c r="D43" s="73">
        <v>14818</v>
      </c>
      <c r="E43" s="78">
        <v>0</v>
      </c>
      <c r="F43" s="61">
        <v>0</v>
      </c>
      <c r="G43" s="62">
        <f t="shared" si="3"/>
        <v>0</v>
      </c>
    </row>
    <row r="44" spans="1:7" x14ac:dyDescent="0.3">
      <c r="A44" s="89" t="s">
        <v>91</v>
      </c>
      <c r="B44" s="90">
        <f>B45</f>
        <v>0</v>
      </c>
      <c r="C44" s="90">
        <f t="shared" ref="C44:E45" si="25">C45</f>
        <v>12800</v>
      </c>
      <c r="D44" s="90">
        <f t="shared" si="25"/>
        <v>14800</v>
      </c>
      <c r="E44" s="90">
        <f t="shared" si="25"/>
        <v>0</v>
      </c>
      <c r="F44" s="61" t="e">
        <f t="shared" si="2"/>
        <v>#DIV/0!</v>
      </c>
      <c r="G44" s="62">
        <f t="shared" si="3"/>
        <v>0</v>
      </c>
    </row>
    <row r="45" spans="1:7" x14ac:dyDescent="0.3">
      <c r="A45" s="91" t="s">
        <v>92</v>
      </c>
      <c r="B45" s="92">
        <f>B46</f>
        <v>0</v>
      </c>
      <c r="C45" s="92">
        <f t="shared" si="25"/>
        <v>12800</v>
      </c>
      <c r="D45" s="92">
        <f t="shared" si="25"/>
        <v>14800</v>
      </c>
      <c r="E45" s="92">
        <f t="shared" si="25"/>
        <v>0</v>
      </c>
      <c r="F45" s="61" t="e">
        <f t="shared" si="2"/>
        <v>#DIV/0!</v>
      </c>
      <c r="G45" s="62">
        <f t="shared" si="3"/>
        <v>0</v>
      </c>
    </row>
    <row r="46" spans="1:7" x14ac:dyDescent="0.3">
      <c r="A46" s="60" t="s">
        <v>93</v>
      </c>
      <c r="B46" s="78">
        <v>0</v>
      </c>
      <c r="C46" s="73">
        <v>12800</v>
      </c>
      <c r="D46" s="73">
        <v>14800</v>
      </c>
      <c r="E46" s="78">
        <v>0</v>
      </c>
      <c r="F46" s="61" t="e">
        <f t="shared" si="2"/>
        <v>#DIV/0!</v>
      </c>
      <c r="G46" s="62">
        <f t="shared" si="3"/>
        <v>0</v>
      </c>
    </row>
    <row r="47" spans="1:7" x14ac:dyDescent="0.3">
      <c r="A47" s="83" t="s">
        <v>94</v>
      </c>
      <c r="B47" s="84">
        <f>B48</f>
        <v>543103.35</v>
      </c>
      <c r="C47" s="84">
        <f t="shared" ref="C47:E47" si="26">C48</f>
        <v>1295000</v>
      </c>
      <c r="D47" s="84">
        <f t="shared" si="26"/>
        <v>1558337</v>
      </c>
      <c r="E47" s="84">
        <f t="shared" si="26"/>
        <v>567854.72</v>
      </c>
      <c r="F47" s="61">
        <f t="shared" si="2"/>
        <v>104.55739593578275</v>
      </c>
      <c r="G47" s="62">
        <f>(E47/D47)*100</f>
        <v>36.4397893395331</v>
      </c>
    </row>
    <row r="48" spans="1:7" x14ac:dyDescent="0.3">
      <c r="A48" s="85" t="s">
        <v>95</v>
      </c>
      <c r="B48" s="86">
        <f>B49</f>
        <v>543103.35</v>
      </c>
      <c r="C48" s="86">
        <f t="shared" ref="C48:E48" si="27">C49</f>
        <v>1295000</v>
      </c>
      <c r="D48" s="86">
        <f t="shared" si="27"/>
        <v>1558337</v>
      </c>
      <c r="E48" s="86">
        <f t="shared" si="27"/>
        <v>567854.72</v>
      </c>
      <c r="F48" s="61">
        <f t="shared" si="2"/>
        <v>104.55739593578275</v>
      </c>
      <c r="G48" s="62">
        <f t="shared" si="3"/>
        <v>36.4397893395331</v>
      </c>
    </row>
    <row r="49" spans="1:7" x14ac:dyDescent="0.3">
      <c r="A49" s="60" t="s">
        <v>96</v>
      </c>
      <c r="B49" s="78">
        <f>B50</f>
        <v>543103.35</v>
      </c>
      <c r="C49" s="78">
        <f t="shared" ref="C49:E49" si="28">C50</f>
        <v>1295000</v>
      </c>
      <c r="D49" s="78">
        <f t="shared" si="28"/>
        <v>1558337</v>
      </c>
      <c r="E49" s="78">
        <f t="shared" si="28"/>
        <v>567854.72</v>
      </c>
      <c r="F49" s="61">
        <f t="shared" si="2"/>
        <v>104.55739593578275</v>
      </c>
      <c r="G49" s="62">
        <f t="shared" si="3"/>
        <v>36.4397893395331</v>
      </c>
    </row>
    <row r="50" spans="1:7" x14ac:dyDescent="0.3">
      <c r="A50" s="87" t="s">
        <v>97</v>
      </c>
      <c r="B50" s="88">
        <f>B51+B59+B86+B90+B96</f>
        <v>543103.35</v>
      </c>
      <c r="C50" s="88">
        <f>C51+C59+C86+C90+C96</f>
        <v>1295000</v>
      </c>
      <c r="D50" s="88">
        <f>D51+D59+D86+D90+D96</f>
        <v>1558337</v>
      </c>
      <c r="E50" s="88">
        <f>E51+E59+E86+E90+E96</f>
        <v>567854.72</v>
      </c>
      <c r="F50" s="61">
        <f t="shared" si="2"/>
        <v>104.55739593578275</v>
      </c>
      <c r="G50" s="62">
        <f t="shared" si="3"/>
        <v>36.4397893395331</v>
      </c>
    </row>
    <row r="51" spans="1:7" x14ac:dyDescent="0.3">
      <c r="A51" s="89" t="s">
        <v>73</v>
      </c>
      <c r="B51" s="90">
        <f>B52+B54+B56</f>
        <v>502056.77</v>
      </c>
      <c r="C51" s="90">
        <f t="shared" ref="C51:E51" si="29">C52+C54+C56</f>
        <v>1120000</v>
      </c>
      <c r="D51" s="90">
        <f t="shared" si="29"/>
        <v>1227187</v>
      </c>
      <c r="E51" s="90">
        <f t="shared" si="29"/>
        <v>502806.97000000003</v>
      </c>
      <c r="F51" s="61">
        <f t="shared" si="2"/>
        <v>100.14942533291604</v>
      </c>
      <c r="G51" s="62">
        <f t="shared" si="3"/>
        <v>40.97231880715816</v>
      </c>
    </row>
    <row r="52" spans="1:7" x14ac:dyDescent="0.3">
      <c r="A52" s="91" t="s">
        <v>74</v>
      </c>
      <c r="B52" s="92">
        <f>B53</f>
        <v>419907.65</v>
      </c>
      <c r="C52" s="92">
        <f t="shared" ref="C52:E52" si="30">C53</f>
        <v>930000</v>
      </c>
      <c r="D52" s="92">
        <f t="shared" si="30"/>
        <v>997187</v>
      </c>
      <c r="E52" s="92">
        <f t="shared" si="30"/>
        <v>426951.46</v>
      </c>
      <c r="F52" s="61">
        <f t="shared" si="2"/>
        <v>101.67746646197087</v>
      </c>
      <c r="G52" s="62">
        <f t="shared" si="3"/>
        <v>42.815586244104672</v>
      </c>
    </row>
    <row r="53" spans="1:7" x14ac:dyDescent="0.3">
      <c r="A53" s="60" t="s">
        <v>75</v>
      </c>
      <c r="B53" s="78">
        <v>419907.65</v>
      </c>
      <c r="C53" s="73">
        <v>930000</v>
      </c>
      <c r="D53" s="73">
        <v>997187</v>
      </c>
      <c r="E53" s="78">
        <v>426951.46</v>
      </c>
      <c r="F53" s="61">
        <f t="shared" si="2"/>
        <v>101.67746646197087</v>
      </c>
      <c r="G53" s="62">
        <f t="shared" si="3"/>
        <v>42.815586244104672</v>
      </c>
    </row>
    <row r="54" spans="1:7" x14ac:dyDescent="0.3">
      <c r="A54" s="91" t="s">
        <v>98</v>
      </c>
      <c r="B54" s="92">
        <f>B55</f>
        <v>19357.849999999999</v>
      </c>
      <c r="C54" s="92">
        <f t="shared" ref="C54:E54" si="31">C55</f>
        <v>60000</v>
      </c>
      <c r="D54" s="92">
        <f t="shared" si="31"/>
        <v>70000</v>
      </c>
      <c r="E54" s="92">
        <f t="shared" si="31"/>
        <v>19343.38</v>
      </c>
      <c r="F54" s="61">
        <f t="shared" si="2"/>
        <v>99.925249963193238</v>
      </c>
      <c r="G54" s="62">
        <f t="shared" si="3"/>
        <v>27.633400000000002</v>
      </c>
    </row>
    <row r="55" spans="1:7" x14ac:dyDescent="0.3">
      <c r="A55" s="60" t="s">
        <v>99</v>
      </c>
      <c r="B55" s="78">
        <v>19357.849999999999</v>
      </c>
      <c r="C55" s="73">
        <v>60000</v>
      </c>
      <c r="D55" s="73">
        <v>70000</v>
      </c>
      <c r="E55" s="78">
        <v>19343.38</v>
      </c>
      <c r="F55" s="61">
        <f t="shared" si="2"/>
        <v>99.925249963193238</v>
      </c>
      <c r="G55" s="62">
        <f>(E55/D55)*100</f>
        <v>27.633400000000002</v>
      </c>
    </row>
    <row r="56" spans="1:7" x14ac:dyDescent="0.3">
      <c r="A56" s="91" t="s">
        <v>76</v>
      </c>
      <c r="B56" s="92">
        <f>B57+B58</f>
        <v>62791.27</v>
      </c>
      <c r="C56" s="92">
        <f t="shared" ref="C56:D56" si="32">C57+C58</f>
        <v>130000</v>
      </c>
      <c r="D56" s="92">
        <f t="shared" si="32"/>
        <v>160000</v>
      </c>
      <c r="E56" s="92">
        <f>E57+E58</f>
        <v>56512.13</v>
      </c>
      <c r="F56" s="61">
        <f t="shared" si="2"/>
        <v>89.999979296485009</v>
      </c>
      <c r="G56" s="62">
        <f t="shared" si="3"/>
        <v>35.320081249999994</v>
      </c>
    </row>
    <row r="57" spans="1:7" x14ac:dyDescent="0.3">
      <c r="A57" s="60" t="s">
        <v>77</v>
      </c>
      <c r="B57" s="78">
        <v>59379.96</v>
      </c>
      <c r="C57" s="73">
        <v>130000</v>
      </c>
      <c r="D57" s="73">
        <v>160000</v>
      </c>
      <c r="E57" s="78">
        <v>56512.13</v>
      </c>
      <c r="F57" s="61">
        <f t="shared" si="2"/>
        <v>95.170373978022212</v>
      </c>
      <c r="G57" s="62">
        <f t="shared" si="3"/>
        <v>35.320081249999994</v>
      </c>
    </row>
    <row r="58" spans="1:7" x14ac:dyDescent="0.3">
      <c r="A58" s="96" t="s">
        <v>100</v>
      </c>
      <c r="B58" s="78">
        <v>3411.31</v>
      </c>
      <c r="C58" s="78">
        <v>0</v>
      </c>
      <c r="D58" s="78">
        <v>0</v>
      </c>
      <c r="E58" s="78">
        <v>0</v>
      </c>
      <c r="F58" s="61">
        <f t="shared" si="2"/>
        <v>0</v>
      </c>
      <c r="G58" s="62">
        <v>0</v>
      </c>
    </row>
    <row r="59" spans="1:7" x14ac:dyDescent="0.3">
      <c r="A59" s="89" t="s">
        <v>63</v>
      </c>
      <c r="B59" s="90">
        <f>B60+B65+B71+B80</f>
        <v>38776.509999999995</v>
      </c>
      <c r="C59" s="90">
        <f>C60+C65+C71+C80</f>
        <v>164350</v>
      </c>
      <c r="D59" s="90">
        <f>D60+D65+D71+D80</f>
        <v>207050</v>
      </c>
      <c r="E59" s="90">
        <f>E60+E65+E71+E80</f>
        <v>63181.94</v>
      </c>
      <c r="F59" s="61">
        <f t="shared" si="2"/>
        <v>162.93869664907959</v>
      </c>
      <c r="G59" s="62">
        <f t="shared" si="3"/>
        <v>30.51530548176769</v>
      </c>
    </row>
    <row r="60" spans="1:7" x14ac:dyDescent="0.3">
      <c r="A60" s="91" t="s">
        <v>78</v>
      </c>
      <c r="B60" s="92">
        <f>B61+B62+B63+B64</f>
        <v>11690.44</v>
      </c>
      <c r="C60" s="92">
        <f>C61+C62+C63+C64</f>
        <v>34700</v>
      </c>
      <c r="D60" s="92">
        <f>D61+D62+D63+D64</f>
        <v>37500</v>
      </c>
      <c r="E60" s="92">
        <f>E61+E62+E63+E64</f>
        <v>12353.32</v>
      </c>
      <c r="F60" s="61">
        <f t="shared" si="2"/>
        <v>105.67027417274284</v>
      </c>
      <c r="G60" s="62">
        <f t="shared" si="3"/>
        <v>32.942186666666665</v>
      </c>
    </row>
    <row r="61" spans="1:7" x14ac:dyDescent="0.3">
      <c r="A61" s="60" t="s">
        <v>101</v>
      </c>
      <c r="B61" s="78">
        <v>599.70000000000005</v>
      </c>
      <c r="C61" s="73">
        <v>2200</v>
      </c>
      <c r="D61" s="73">
        <v>3000</v>
      </c>
      <c r="E61" s="78">
        <v>553.6</v>
      </c>
      <c r="F61" s="61">
        <f t="shared" si="2"/>
        <v>92.312823078205767</v>
      </c>
      <c r="G61" s="62">
        <f t="shared" si="3"/>
        <v>18.453333333333337</v>
      </c>
    </row>
    <row r="62" spans="1:7" x14ac:dyDescent="0.3">
      <c r="A62" s="60" t="s">
        <v>79</v>
      </c>
      <c r="B62" s="78">
        <v>10644.59</v>
      </c>
      <c r="C62" s="73">
        <v>27500</v>
      </c>
      <c r="D62" s="73">
        <v>27500</v>
      </c>
      <c r="E62" s="78">
        <v>9045.4599999999991</v>
      </c>
      <c r="F62" s="61">
        <f t="shared" ref="F62:F89" si="33">E62/B62*100</f>
        <v>84.977063466042367</v>
      </c>
      <c r="G62" s="62">
        <f t="shared" ref="G62:G72" si="34">(E62/D62)*100</f>
        <v>32.892581818181817</v>
      </c>
    </row>
    <row r="63" spans="1:7" x14ac:dyDescent="0.3">
      <c r="A63" s="60" t="s">
        <v>102</v>
      </c>
      <c r="B63" s="78">
        <v>446.15</v>
      </c>
      <c r="C63" s="73">
        <v>5000</v>
      </c>
      <c r="D63" s="73">
        <v>7000</v>
      </c>
      <c r="E63" s="78">
        <v>2754.26</v>
      </c>
      <c r="F63" s="61">
        <f t="shared" si="33"/>
        <v>617.3394598229296</v>
      </c>
      <c r="G63" s="62">
        <f t="shared" si="34"/>
        <v>39.34657142857143</v>
      </c>
    </row>
    <row r="64" spans="1:7" x14ac:dyDescent="0.3">
      <c r="A64" s="60" t="s">
        <v>103</v>
      </c>
      <c r="B64" s="78">
        <v>0</v>
      </c>
      <c r="C64" s="78">
        <v>0</v>
      </c>
      <c r="D64" s="78">
        <v>0</v>
      </c>
      <c r="E64" s="78">
        <v>0</v>
      </c>
      <c r="F64" s="61">
        <v>0</v>
      </c>
      <c r="G64" s="62">
        <v>0</v>
      </c>
    </row>
    <row r="65" spans="1:7" x14ac:dyDescent="0.3">
      <c r="A65" s="91" t="s">
        <v>80</v>
      </c>
      <c r="B65" s="92">
        <f>B66+B67+B68+B69+B70</f>
        <v>6341.27</v>
      </c>
      <c r="C65" s="92">
        <f t="shared" ref="C65:E65" si="35">C66+C67+C68+C69+C70</f>
        <v>69500</v>
      </c>
      <c r="D65" s="92">
        <f t="shared" si="35"/>
        <v>85000</v>
      </c>
      <c r="E65" s="92">
        <f t="shared" si="35"/>
        <v>22468.180000000004</v>
      </c>
      <c r="F65" s="61">
        <f t="shared" si="33"/>
        <v>354.3167220446378</v>
      </c>
      <c r="G65" s="62">
        <f t="shared" si="34"/>
        <v>26.433152941176473</v>
      </c>
    </row>
    <row r="66" spans="1:7" x14ac:dyDescent="0.3">
      <c r="A66" s="60" t="s">
        <v>81</v>
      </c>
      <c r="B66" s="78">
        <v>1166.76</v>
      </c>
      <c r="C66" s="73">
        <v>8000</v>
      </c>
      <c r="D66" s="73">
        <v>12000</v>
      </c>
      <c r="E66" s="78">
        <v>2725.07</v>
      </c>
      <c r="F66" s="61">
        <f t="shared" si="33"/>
        <v>233.55874387191884</v>
      </c>
      <c r="G66" s="62">
        <f t="shared" si="34"/>
        <v>22.708916666666667</v>
      </c>
    </row>
    <row r="67" spans="1:7" x14ac:dyDescent="0.3">
      <c r="A67" s="60" t="s">
        <v>82</v>
      </c>
      <c r="B67" s="78">
        <v>0</v>
      </c>
      <c r="C67" s="73">
        <v>40000</v>
      </c>
      <c r="D67" s="73">
        <v>45000</v>
      </c>
      <c r="E67" s="78">
        <v>13582.94</v>
      </c>
      <c r="F67" s="61">
        <v>0</v>
      </c>
      <c r="G67" s="62">
        <f t="shared" si="34"/>
        <v>30.184311111111111</v>
      </c>
    </row>
    <row r="68" spans="1:7" x14ac:dyDescent="0.3">
      <c r="A68" s="60" t="s">
        <v>83</v>
      </c>
      <c r="B68" s="78">
        <v>289.82</v>
      </c>
      <c r="C68" s="73">
        <v>2500</v>
      </c>
      <c r="D68" s="73">
        <v>3000</v>
      </c>
      <c r="E68" s="78">
        <v>1554.66</v>
      </c>
      <c r="F68" s="61">
        <f t="shared" si="33"/>
        <v>536.42260713546341</v>
      </c>
      <c r="G68" s="62">
        <f t="shared" si="34"/>
        <v>51.822000000000003</v>
      </c>
    </row>
    <row r="69" spans="1:7" x14ac:dyDescent="0.3">
      <c r="A69" s="60" t="s">
        <v>84</v>
      </c>
      <c r="B69" s="78">
        <v>1658.21</v>
      </c>
      <c r="C69" s="73">
        <v>6000</v>
      </c>
      <c r="D69" s="73">
        <v>10000</v>
      </c>
      <c r="E69" s="78">
        <v>1342.36</v>
      </c>
      <c r="F69" s="61">
        <f t="shared" si="33"/>
        <v>80.952352235241605</v>
      </c>
      <c r="G69" s="62">
        <f t="shared" si="34"/>
        <v>13.423599999999999</v>
      </c>
    </row>
    <row r="70" spans="1:7" x14ac:dyDescent="0.3">
      <c r="A70" s="60" t="s">
        <v>104</v>
      </c>
      <c r="B70" s="78">
        <v>3226.48</v>
      </c>
      <c r="C70" s="73">
        <v>13000</v>
      </c>
      <c r="D70" s="73">
        <v>15000</v>
      </c>
      <c r="E70" s="78">
        <v>3263.15</v>
      </c>
      <c r="F70" s="61">
        <f t="shared" si="33"/>
        <v>101.13653269197391</v>
      </c>
      <c r="G70" s="62">
        <f t="shared" si="34"/>
        <v>21.754333333333335</v>
      </c>
    </row>
    <row r="71" spans="1:7" x14ac:dyDescent="0.3">
      <c r="A71" s="91" t="s">
        <v>64</v>
      </c>
      <c r="B71" s="92">
        <f>B72+B73+B74+B75+B77+B78+B79</f>
        <v>13972.460000000001</v>
      </c>
      <c r="C71" s="92">
        <f>C72+C73+C74+C75+C77+C78+C79</f>
        <v>44000</v>
      </c>
      <c r="D71" s="92">
        <f>D72+D73+D74+D75+D77+D78+D79</f>
        <v>63000</v>
      </c>
      <c r="E71" s="92">
        <f>E72+E73+E74+E75+E77+E78+E79</f>
        <v>21957.920000000002</v>
      </c>
      <c r="F71" s="61">
        <f t="shared" si="33"/>
        <v>157.1514250174987</v>
      </c>
      <c r="G71" s="62">
        <f t="shared" si="34"/>
        <v>34.853841269841276</v>
      </c>
    </row>
    <row r="72" spans="1:7" x14ac:dyDescent="0.3">
      <c r="A72" s="60" t="s">
        <v>85</v>
      </c>
      <c r="B72" s="78">
        <v>3207.19</v>
      </c>
      <c r="C72" s="73">
        <v>7500</v>
      </c>
      <c r="D72" s="73">
        <v>7500</v>
      </c>
      <c r="E72" s="78">
        <v>3251.03</v>
      </c>
      <c r="F72" s="61">
        <f t="shared" si="33"/>
        <v>101.36692868211736</v>
      </c>
      <c r="G72" s="62">
        <f t="shared" si="34"/>
        <v>43.34706666666667</v>
      </c>
    </row>
    <row r="73" spans="1:7" x14ac:dyDescent="0.3">
      <c r="A73" s="60" t="s">
        <v>65</v>
      </c>
      <c r="B73" s="78">
        <v>1269.47</v>
      </c>
      <c r="C73" s="73">
        <v>7000</v>
      </c>
      <c r="D73" s="73">
        <v>15000</v>
      </c>
      <c r="E73" s="78">
        <v>6373.41</v>
      </c>
      <c r="F73" s="61">
        <f t="shared" si="33"/>
        <v>502.05282519476634</v>
      </c>
      <c r="G73" s="62">
        <f>(E73/D73)*100</f>
        <v>42.489399999999996</v>
      </c>
    </row>
    <row r="74" spans="1:7" x14ac:dyDescent="0.3">
      <c r="A74" s="60" t="s">
        <v>105</v>
      </c>
      <c r="B74" s="78">
        <v>0</v>
      </c>
      <c r="C74" s="73">
        <v>5000</v>
      </c>
      <c r="D74" s="73">
        <v>8000</v>
      </c>
      <c r="E74" s="78">
        <v>1868.2</v>
      </c>
      <c r="F74" s="61">
        <v>0</v>
      </c>
      <c r="G74" s="62">
        <f t="shared" ref="G74:G87" si="36">(E74/D74)*100</f>
        <v>23.352500000000003</v>
      </c>
    </row>
    <row r="75" spans="1:7" x14ac:dyDescent="0.3">
      <c r="A75" s="60" t="s">
        <v>106</v>
      </c>
      <c r="B75" s="78">
        <v>1554.51</v>
      </c>
      <c r="C75" s="73">
        <v>4500</v>
      </c>
      <c r="D75" s="73">
        <v>4500</v>
      </c>
      <c r="E75" s="78">
        <v>1707.75</v>
      </c>
      <c r="F75" s="61">
        <f t="shared" si="33"/>
        <v>109.85776868595249</v>
      </c>
      <c r="G75" s="62">
        <f t="shared" si="36"/>
        <v>37.950000000000003</v>
      </c>
    </row>
    <row r="76" spans="1:7" x14ac:dyDescent="0.3">
      <c r="A76" s="60" t="s">
        <v>162</v>
      </c>
      <c r="B76" s="78">
        <v>0</v>
      </c>
      <c r="C76" s="73">
        <v>0</v>
      </c>
      <c r="D76" s="73">
        <v>0</v>
      </c>
      <c r="E76" s="78">
        <v>255</v>
      </c>
      <c r="F76" s="61">
        <v>0</v>
      </c>
      <c r="G76" s="62">
        <v>0</v>
      </c>
    </row>
    <row r="77" spans="1:7" x14ac:dyDescent="0.3">
      <c r="A77" s="60" t="s">
        <v>107</v>
      </c>
      <c r="B77" s="78">
        <v>433.77</v>
      </c>
      <c r="C77" s="73">
        <v>2000</v>
      </c>
      <c r="D77" s="73">
        <v>6000</v>
      </c>
      <c r="E77" s="78">
        <v>61.4</v>
      </c>
      <c r="F77" s="61">
        <f t="shared" si="33"/>
        <v>14.154966917951912</v>
      </c>
      <c r="G77" s="62">
        <f t="shared" si="36"/>
        <v>1.0233333333333334</v>
      </c>
    </row>
    <row r="78" spans="1:7" x14ac:dyDescent="0.3">
      <c r="A78" s="60" t="s">
        <v>86</v>
      </c>
      <c r="B78" s="78">
        <v>3151.44</v>
      </c>
      <c r="C78" s="73">
        <v>8000</v>
      </c>
      <c r="D78" s="73">
        <v>8000</v>
      </c>
      <c r="E78" s="78">
        <v>2853.85</v>
      </c>
      <c r="F78" s="61">
        <f t="shared" si="33"/>
        <v>90.557015205747206</v>
      </c>
      <c r="G78" s="62">
        <f t="shared" si="36"/>
        <v>35.673124999999999</v>
      </c>
    </row>
    <row r="79" spans="1:7" x14ac:dyDescent="0.3">
      <c r="A79" s="60" t="s">
        <v>108</v>
      </c>
      <c r="B79" s="78">
        <v>4356.08</v>
      </c>
      <c r="C79" s="73">
        <v>10000</v>
      </c>
      <c r="D79" s="73">
        <v>14000</v>
      </c>
      <c r="E79" s="78">
        <v>5842.28</v>
      </c>
      <c r="F79" s="61">
        <f t="shared" si="33"/>
        <v>134.11783071017979</v>
      </c>
      <c r="G79" s="62">
        <f t="shared" si="36"/>
        <v>41.73057142857143</v>
      </c>
    </row>
    <row r="80" spans="1:7" x14ac:dyDescent="0.3">
      <c r="A80" s="91" t="s">
        <v>88</v>
      </c>
      <c r="B80" s="92">
        <f>B82+B81+B83+B84+B85</f>
        <v>6772.34</v>
      </c>
      <c r="C80" s="92">
        <f t="shared" ref="C80:E80" si="37">C82+C81+C83+C84+C85</f>
        <v>16150</v>
      </c>
      <c r="D80" s="92">
        <f t="shared" si="37"/>
        <v>21550</v>
      </c>
      <c r="E80" s="92">
        <f t="shared" si="37"/>
        <v>6402.52</v>
      </c>
      <c r="F80" s="61">
        <f t="shared" si="33"/>
        <v>94.539258217986699</v>
      </c>
      <c r="G80" s="62">
        <f t="shared" si="36"/>
        <v>29.710069605568446</v>
      </c>
    </row>
    <row r="81" spans="1:7" ht="27" x14ac:dyDescent="0.3">
      <c r="A81" s="60" t="s">
        <v>89</v>
      </c>
      <c r="B81" s="78">
        <v>4282.13</v>
      </c>
      <c r="C81" s="73">
        <v>8850</v>
      </c>
      <c r="D81" s="73">
        <v>8850</v>
      </c>
      <c r="E81" s="78">
        <v>3770.11</v>
      </c>
      <c r="F81" s="61">
        <f t="shared" si="33"/>
        <v>88.042866517364033</v>
      </c>
      <c r="G81" s="62">
        <f t="shared" si="36"/>
        <v>42.600112994350283</v>
      </c>
    </row>
    <row r="82" spans="1:7" x14ac:dyDescent="0.3">
      <c r="A82" s="60" t="s">
        <v>109</v>
      </c>
      <c r="B82" s="78">
        <v>2064.15</v>
      </c>
      <c r="C82" s="73">
        <v>5000</v>
      </c>
      <c r="D82" s="73">
        <v>7000</v>
      </c>
      <c r="E82" s="78">
        <v>1973.58</v>
      </c>
      <c r="F82" s="61">
        <f t="shared" si="33"/>
        <v>95.612237482741065</v>
      </c>
      <c r="G82" s="62">
        <f t="shared" si="36"/>
        <v>28.193999999999996</v>
      </c>
    </row>
    <row r="83" spans="1:7" x14ac:dyDescent="0.3">
      <c r="A83" s="60" t="s">
        <v>110</v>
      </c>
      <c r="B83" s="78">
        <v>298.62</v>
      </c>
      <c r="C83" s="97">
        <v>650</v>
      </c>
      <c r="D83" s="97">
        <v>700</v>
      </c>
      <c r="E83" s="78">
        <v>418.08</v>
      </c>
      <c r="F83" s="61">
        <f t="shared" si="33"/>
        <v>140.00401848503114</v>
      </c>
      <c r="G83" s="62">
        <f t="shared" si="36"/>
        <v>59.725714285714282</v>
      </c>
    </row>
    <row r="84" spans="1:7" x14ac:dyDescent="0.3">
      <c r="A84" s="60" t="s">
        <v>111</v>
      </c>
      <c r="B84" s="78">
        <v>127.44</v>
      </c>
      <c r="C84" s="97">
        <v>650</v>
      </c>
      <c r="D84" s="73">
        <v>3000</v>
      </c>
      <c r="E84" s="78">
        <v>127.44</v>
      </c>
      <c r="F84" s="61">
        <f t="shared" si="33"/>
        <v>100</v>
      </c>
      <c r="G84" s="62">
        <f t="shared" si="36"/>
        <v>4.2479999999999993</v>
      </c>
    </row>
    <row r="85" spans="1:7" x14ac:dyDescent="0.3">
      <c r="A85" s="60" t="s">
        <v>112</v>
      </c>
      <c r="B85" s="78">
        <v>0</v>
      </c>
      <c r="C85" s="73">
        <v>1000</v>
      </c>
      <c r="D85" s="73">
        <v>2000</v>
      </c>
      <c r="E85" s="78">
        <v>113.31</v>
      </c>
      <c r="F85" s="61">
        <v>0</v>
      </c>
      <c r="G85" s="62">
        <f t="shared" si="36"/>
        <v>5.6655000000000006</v>
      </c>
    </row>
    <row r="86" spans="1:7" x14ac:dyDescent="0.3">
      <c r="A86" s="89" t="s">
        <v>113</v>
      </c>
      <c r="B86" s="90">
        <f>B87</f>
        <v>413.57</v>
      </c>
      <c r="C86" s="90">
        <f t="shared" ref="C86:E86" si="38">C87</f>
        <v>1100</v>
      </c>
      <c r="D86" s="90">
        <f t="shared" si="38"/>
        <v>1100</v>
      </c>
      <c r="E86" s="90">
        <f t="shared" si="38"/>
        <v>483.73</v>
      </c>
      <c r="F86" s="61">
        <f t="shared" si="33"/>
        <v>116.96448001547502</v>
      </c>
      <c r="G86" s="62">
        <f t="shared" si="36"/>
        <v>43.975454545454546</v>
      </c>
    </row>
    <row r="87" spans="1:7" x14ac:dyDescent="0.3">
      <c r="A87" s="91" t="s">
        <v>114</v>
      </c>
      <c r="B87" s="92">
        <f>B88+B89</f>
        <v>413.57</v>
      </c>
      <c r="C87" s="92">
        <f t="shared" ref="C87:E87" si="39">C88+C89</f>
        <v>1100</v>
      </c>
      <c r="D87" s="92">
        <f t="shared" si="39"/>
        <v>1100</v>
      </c>
      <c r="E87" s="92">
        <f t="shared" si="39"/>
        <v>483.73</v>
      </c>
      <c r="F87" s="61">
        <f t="shared" si="33"/>
        <v>116.96448001547502</v>
      </c>
      <c r="G87" s="62">
        <f t="shared" si="36"/>
        <v>43.975454545454546</v>
      </c>
    </row>
    <row r="88" spans="1:7" x14ac:dyDescent="0.3">
      <c r="A88" s="60" t="s">
        <v>115</v>
      </c>
      <c r="B88" s="78">
        <v>413.57</v>
      </c>
      <c r="C88" s="73">
        <v>1000</v>
      </c>
      <c r="D88" s="73">
        <v>1000</v>
      </c>
      <c r="E88" s="78">
        <v>483.73</v>
      </c>
      <c r="F88" s="61">
        <f t="shared" si="33"/>
        <v>116.96448001547502</v>
      </c>
      <c r="G88" s="62">
        <f>(E88/D88)*100</f>
        <v>48.372999999999998</v>
      </c>
    </row>
    <row r="89" spans="1:7" x14ac:dyDescent="0.3">
      <c r="A89" s="60" t="s">
        <v>116</v>
      </c>
      <c r="B89" s="78">
        <v>0</v>
      </c>
      <c r="C89" s="97">
        <v>100</v>
      </c>
      <c r="D89" s="97">
        <v>100</v>
      </c>
      <c r="E89" s="78">
        <v>0</v>
      </c>
      <c r="F89" s="61">
        <v>0</v>
      </c>
      <c r="G89" s="62">
        <f t="shared" ref="G89:G102" si="40">(E89/D89)*100</f>
        <v>0</v>
      </c>
    </row>
    <row r="90" spans="1:7" x14ac:dyDescent="0.3">
      <c r="A90" s="89" t="s">
        <v>66</v>
      </c>
      <c r="B90" s="90">
        <f>B91+B94</f>
        <v>1856.5</v>
      </c>
      <c r="C90" s="90">
        <f t="shared" ref="C90:E90" si="41">C91+C94</f>
        <v>9550</v>
      </c>
      <c r="D90" s="90">
        <f t="shared" si="41"/>
        <v>83000</v>
      </c>
      <c r="E90" s="90">
        <f t="shared" si="41"/>
        <v>1382.08</v>
      </c>
      <c r="F90" s="61">
        <v>0</v>
      </c>
      <c r="G90" s="62">
        <f t="shared" si="40"/>
        <v>1.665156626506024</v>
      </c>
    </row>
    <row r="91" spans="1:7" x14ac:dyDescent="0.3">
      <c r="A91" s="98" t="s">
        <v>154</v>
      </c>
      <c r="B91" s="99">
        <f>B92+B93</f>
        <v>1856.5</v>
      </c>
      <c r="C91" s="99">
        <f t="shared" ref="C91:E91" si="42">C92+C93</f>
        <v>5000</v>
      </c>
      <c r="D91" s="99">
        <f t="shared" si="42"/>
        <v>13000</v>
      </c>
      <c r="E91" s="99">
        <f t="shared" si="42"/>
        <v>1382.08</v>
      </c>
      <c r="F91" s="61">
        <v>0</v>
      </c>
      <c r="G91" s="62">
        <f t="shared" si="40"/>
        <v>10.631384615384615</v>
      </c>
    </row>
    <row r="92" spans="1:7" x14ac:dyDescent="0.3">
      <c r="A92" s="100" t="s">
        <v>155</v>
      </c>
      <c r="B92" s="104">
        <v>0</v>
      </c>
      <c r="C92" s="73">
        <v>4000</v>
      </c>
      <c r="D92" s="73">
        <v>10000</v>
      </c>
      <c r="E92" s="104">
        <v>649.95000000000005</v>
      </c>
      <c r="F92" s="61">
        <v>0</v>
      </c>
      <c r="G92" s="62">
        <f t="shared" si="40"/>
        <v>6.4995000000000012</v>
      </c>
    </row>
    <row r="93" spans="1:7" x14ac:dyDescent="0.3">
      <c r="A93" s="100" t="s">
        <v>156</v>
      </c>
      <c r="B93" s="104">
        <v>1856.5</v>
      </c>
      <c r="C93" s="73">
        <v>1000</v>
      </c>
      <c r="D93" s="73">
        <v>3000</v>
      </c>
      <c r="E93" s="104">
        <v>732.13</v>
      </c>
      <c r="F93" s="61">
        <v>0</v>
      </c>
      <c r="G93" s="62">
        <f t="shared" si="40"/>
        <v>24.404333333333334</v>
      </c>
    </row>
    <row r="94" spans="1:7" x14ac:dyDescent="0.3">
      <c r="A94" s="98" t="s">
        <v>67</v>
      </c>
      <c r="B94" s="99">
        <f>B95</f>
        <v>0</v>
      </c>
      <c r="C94" s="99">
        <f t="shared" ref="C94:E94" si="43">C95</f>
        <v>4550</v>
      </c>
      <c r="D94" s="99">
        <f t="shared" si="43"/>
        <v>70000</v>
      </c>
      <c r="E94" s="99">
        <f t="shared" si="43"/>
        <v>0</v>
      </c>
      <c r="F94" s="61">
        <v>0</v>
      </c>
      <c r="G94" s="62">
        <f t="shared" si="40"/>
        <v>0</v>
      </c>
    </row>
    <row r="95" spans="1:7" x14ac:dyDescent="0.3">
      <c r="A95" s="100" t="s">
        <v>68</v>
      </c>
      <c r="B95" s="104">
        <v>0</v>
      </c>
      <c r="C95" s="73">
        <v>4550</v>
      </c>
      <c r="D95" s="73">
        <v>70000</v>
      </c>
      <c r="E95" s="104">
        <v>0</v>
      </c>
      <c r="F95" s="61">
        <v>0</v>
      </c>
      <c r="G95" s="62">
        <f t="shared" si="40"/>
        <v>0</v>
      </c>
    </row>
    <row r="96" spans="1:7" x14ac:dyDescent="0.3">
      <c r="A96" s="102" t="s">
        <v>157</v>
      </c>
      <c r="B96" s="103">
        <f>B97</f>
        <v>0</v>
      </c>
      <c r="C96" s="103">
        <f t="shared" ref="C96:E97" si="44">C97</f>
        <v>0</v>
      </c>
      <c r="D96" s="103">
        <f t="shared" si="44"/>
        <v>40000</v>
      </c>
      <c r="E96" s="103">
        <f t="shared" si="44"/>
        <v>0</v>
      </c>
      <c r="F96" s="61">
        <v>0</v>
      </c>
      <c r="G96" s="62">
        <f t="shared" si="40"/>
        <v>0</v>
      </c>
    </row>
    <row r="97" spans="1:7" x14ac:dyDescent="0.3">
      <c r="A97" s="98" t="s">
        <v>92</v>
      </c>
      <c r="B97" s="99">
        <f>B98</f>
        <v>0</v>
      </c>
      <c r="C97" s="99">
        <f t="shared" si="44"/>
        <v>0</v>
      </c>
      <c r="D97" s="99">
        <f t="shared" si="44"/>
        <v>40000</v>
      </c>
      <c r="E97" s="99">
        <f t="shared" si="44"/>
        <v>0</v>
      </c>
      <c r="F97" s="61">
        <v>0</v>
      </c>
      <c r="G97" s="62">
        <f t="shared" si="40"/>
        <v>0</v>
      </c>
    </row>
    <row r="98" spans="1:7" x14ac:dyDescent="0.3">
      <c r="A98" s="100" t="s">
        <v>93</v>
      </c>
      <c r="B98" s="104">
        <v>0</v>
      </c>
      <c r="C98" s="73">
        <v>0</v>
      </c>
      <c r="D98" s="73">
        <v>40000</v>
      </c>
      <c r="E98" s="104">
        <v>0</v>
      </c>
      <c r="F98" s="61">
        <v>0</v>
      </c>
      <c r="G98" s="62">
        <f t="shared" si="40"/>
        <v>0</v>
      </c>
    </row>
    <row r="99" spans="1:7" ht="27" x14ac:dyDescent="0.3">
      <c r="A99" s="83" t="s">
        <v>117</v>
      </c>
      <c r="B99" s="84">
        <f>B100</f>
        <v>0</v>
      </c>
      <c r="C99" s="84">
        <f t="shared" ref="C99:E101" si="45">C100</f>
        <v>7000</v>
      </c>
      <c r="D99" s="84">
        <f t="shared" si="45"/>
        <v>7000</v>
      </c>
      <c r="E99" s="84">
        <f t="shared" si="45"/>
        <v>0</v>
      </c>
      <c r="F99" s="61">
        <v>0</v>
      </c>
      <c r="G99" s="62">
        <f t="shared" si="40"/>
        <v>0</v>
      </c>
    </row>
    <row r="100" spans="1:7" ht="27" x14ac:dyDescent="0.3">
      <c r="A100" s="85" t="s">
        <v>118</v>
      </c>
      <c r="B100" s="86">
        <f>B101</f>
        <v>0</v>
      </c>
      <c r="C100" s="86">
        <f t="shared" si="45"/>
        <v>7000</v>
      </c>
      <c r="D100" s="86">
        <f t="shared" si="45"/>
        <v>7000</v>
      </c>
      <c r="E100" s="86">
        <f t="shared" si="45"/>
        <v>0</v>
      </c>
      <c r="F100" s="61">
        <v>0</v>
      </c>
      <c r="G100" s="62">
        <f t="shared" si="40"/>
        <v>0</v>
      </c>
    </row>
    <row r="101" spans="1:7" x14ac:dyDescent="0.3">
      <c r="A101" s="60" t="s">
        <v>71</v>
      </c>
      <c r="B101" s="105">
        <f>B102</f>
        <v>0</v>
      </c>
      <c r="C101" s="105">
        <f t="shared" si="45"/>
        <v>7000</v>
      </c>
      <c r="D101" s="105">
        <f t="shared" si="45"/>
        <v>7000</v>
      </c>
      <c r="E101" s="105">
        <f t="shared" si="45"/>
        <v>0</v>
      </c>
      <c r="F101" s="61">
        <v>0</v>
      </c>
      <c r="G101" s="62">
        <f t="shared" si="40"/>
        <v>0</v>
      </c>
    </row>
    <row r="102" spans="1:7" ht="27" x14ac:dyDescent="0.3">
      <c r="A102" s="106" t="s">
        <v>119</v>
      </c>
      <c r="B102" s="107">
        <f>B104</f>
        <v>0</v>
      </c>
      <c r="C102" s="107">
        <f t="shared" ref="C102:E102" si="46">C104</f>
        <v>7000</v>
      </c>
      <c r="D102" s="107">
        <f t="shared" si="46"/>
        <v>7000</v>
      </c>
      <c r="E102" s="107">
        <f t="shared" si="46"/>
        <v>0</v>
      </c>
      <c r="F102" s="61">
        <v>0</v>
      </c>
      <c r="G102" s="62">
        <f>(E102/D102)*100</f>
        <v>0</v>
      </c>
    </row>
    <row r="103" spans="1:7" x14ac:dyDescent="0.3">
      <c r="A103" s="108" t="s">
        <v>158</v>
      </c>
      <c r="B103" s="78">
        <f>B104</f>
        <v>0</v>
      </c>
      <c r="C103" s="78">
        <f t="shared" ref="C103:E105" si="47">C104</f>
        <v>7000</v>
      </c>
      <c r="D103" s="78">
        <f t="shared" si="47"/>
        <v>7000</v>
      </c>
      <c r="E103" s="78">
        <f t="shared" si="47"/>
        <v>0</v>
      </c>
      <c r="F103" s="61">
        <v>0</v>
      </c>
      <c r="G103" s="62">
        <f>0</f>
        <v>0</v>
      </c>
    </row>
    <row r="104" spans="1:7" x14ac:dyDescent="0.3">
      <c r="A104" s="102" t="s">
        <v>66</v>
      </c>
      <c r="B104" s="103">
        <f>B105</f>
        <v>0</v>
      </c>
      <c r="C104" s="103">
        <f t="shared" si="47"/>
        <v>7000</v>
      </c>
      <c r="D104" s="103">
        <f t="shared" si="47"/>
        <v>7000</v>
      </c>
      <c r="E104" s="103">
        <f t="shared" si="47"/>
        <v>0</v>
      </c>
      <c r="F104" s="61">
        <v>0</v>
      </c>
      <c r="G104" s="62">
        <f t="shared" ref="G104:G116" si="48">(E103/D103)*100</f>
        <v>0</v>
      </c>
    </row>
    <row r="105" spans="1:7" x14ac:dyDescent="0.3">
      <c r="A105" s="98" t="s">
        <v>67</v>
      </c>
      <c r="B105" s="109">
        <f>B106</f>
        <v>0</v>
      </c>
      <c r="C105" s="109">
        <f t="shared" si="47"/>
        <v>7000</v>
      </c>
      <c r="D105" s="109">
        <f t="shared" si="47"/>
        <v>7000</v>
      </c>
      <c r="E105" s="109">
        <f t="shared" si="47"/>
        <v>0</v>
      </c>
      <c r="F105" s="61">
        <v>0</v>
      </c>
      <c r="G105" s="62">
        <f t="shared" si="48"/>
        <v>0</v>
      </c>
    </row>
    <row r="106" spans="1:7" x14ac:dyDescent="0.3">
      <c r="A106" s="100" t="s">
        <v>68</v>
      </c>
      <c r="B106" s="101">
        <v>0</v>
      </c>
      <c r="C106" s="101">
        <v>7000</v>
      </c>
      <c r="D106" s="101">
        <v>7000</v>
      </c>
      <c r="E106" s="104">
        <v>0</v>
      </c>
      <c r="F106" s="61">
        <v>0</v>
      </c>
      <c r="G106" s="62">
        <f t="shared" si="48"/>
        <v>0</v>
      </c>
    </row>
    <row r="107" spans="1:7" x14ac:dyDescent="0.3">
      <c r="A107" s="83" t="s">
        <v>120</v>
      </c>
      <c r="B107" s="84">
        <f>B108</f>
        <v>1150</v>
      </c>
      <c r="C107" s="84">
        <f t="shared" ref="C107:E107" si="49">C108</f>
        <v>2650</v>
      </c>
      <c r="D107" s="84">
        <f t="shared" si="49"/>
        <v>2650</v>
      </c>
      <c r="E107" s="84">
        <f t="shared" si="49"/>
        <v>0</v>
      </c>
      <c r="F107" s="61">
        <v>0</v>
      </c>
      <c r="G107" s="62">
        <f t="shared" si="48"/>
        <v>0</v>
      </c>
    </row>
    <row r="108" spans="1:7" x14ac:dyDescent="0.3">
      <c r="A108" s="85" t="s">
        <v>121</v>
      </c>
      <c r="B108" s="86">
        <f>B109</f>
        <v>1150</v>
      </c>
      <c r="C108" s="86">
        <f t="shared" ref="C108:E108" si="50">C109</f>
        <v>2650</v>
      </c>
      <c r="D108" s="86">
        <f t="shared" si="50"/>
        <v>2650</v>
      </c>
      <c r="E108" s="86">
        <f t="shared" si="50"/>
        <v>0</v>
      </c>
      <c r="F108" s="61">
        <v>0</v>
      </c>
      <c r="G108" s="62">
        <f t="shared" si="48"/>
        <v>0</v>
      </c>
    </row>
    <row r="109" spans="1:7" x14ac:dyDescent="0.3">
      <c r="A109" s="60" t="s">
        <v>71</v>
      </c>
      <c r="B109" s="104">
        <f>B110</f>
        <v>1150</v>
      </c>
      <c r="C109" s="104">
        <f t="shared" ref="C109:E109" si="51">C110</f>
        <v>2650</v>
      </c>
      <c r="D109" s="104">
        <f t="shared" si="51"/>
        <v>2650</v>
      </c>
      <c r="E109" s="104">
        <f t="shared" si="51"/>
        <v>0</v>
      </c>
      <c r="F109" s="61">
        <v>0</v>
      </c>
      <c r="G109" s="62">
        <f t="shared" si="48"/>
        <v>0</v>
      </c>
    </row>
    <row r="110" spans="1:7" x14ac:dyDescent="0.3">
      <c r="A110" s="106" t="s">
        <v>122</v>
      </c>
      <c r="B110" s="107">
        <f>B112</f>
        <v>1150</v>
      </c>
      <c r="C110" s="107">
        <f t="shared" ref="C110:E110" si="52">C112</f>
        <v>2650</v>
      </c>
      <c r="D110" s="107">
        <f t="shared" si="52"/>
        <v>2650</v>
      </c>
      <c r="E110" s="107">
        <f t="shared" si="52"/>
        <v>0</v>
      </c>
      <c r="F110" s="61">
        <v>0</v>
      </c>
      <c r="G110" s="62">
        <f t="shared" si="48"/>
        <v>0</v>
      </c>
    </row>
    <row r="111" spans="1:7" x14ac:dyDescent="0.3">
      <c r="A111" s="108" t="s">
        <v>159</v>
      </c>
      <c r="B111" s="104">
        <f>B112</f>
        <v>1150</v>
      </c>
      <c r="C111" s="104">
        <f t="shared" ref="C111:E111" si="53">C112</f>
        <v>2650</v>
      </c>
      <c r="D111" s="104">
        <f t="shared" si="53"/>
        <v>2650</v>
      </c>
      <c r="E111" s="104">
        <f t="shared" si="53"/>
        <v>0</v>
      </c>
      <c r="F111" s="61">
        <v>0</v>
      </c>
      <c r="G111" s="62">
        <f t="shared" si="48"/>
        <v>0</v>
      </c>
    </row>
    <row r="112" spans="1:7" x14ac:dyDescent="0.3">
      <c r="A112" s="102" t="s">
        <v>63</v>
      </c>
      <c r="B112" s="110">
        <f>B113+B116+B118</f>
        <v>1150</v>
      </c>
      <c r="C112" s="110">
        <f t="shared" ref="C112:E112" si="54">C113+C116+C118</f>
        <v>2650</v>
      </c>
      <c r="D112" s="110">
        <f t="shared" si="54"/>
        <v>2650</v>
      </c>
      <c r="E112" s="110">
        <f t="shared" si="54"/>
        <v>0</v>
      </c>
      <c r="F112" s="61">
        <f>E111/B111*100</f>
        <v>0</v>
      </c>
      <c r="G112" s="62">
        <f t="shared" si="48"/>
        <v>0</v>
      </c>
    </row>
    <row r="113" spans="1:7" x14ac:dyDescent="0.3">
      <c r="A113" s="98" t="s">
        <v>78</v>
      </c>
      <c r="B113" s="109">
        <f>B114+B115</f>
        <v>1150</v>
      </c>
      <c r="C113" s="109">
        <f t="shared" ref="C113:E113" si="55">C114+C115</f>
        <v>1000</v>
      </c>
      <c r="D113" s="109">
        <f t="shared" si="55"/>
        <v>1000</v>
      </c>
      <c r="E113" s="109">
        <f t="shared" si="55"/>
        <v>0</v>
      </c>
      <c r="F113" s="61">
        <f t="shared" ref="F113:F116" si="56">E112/B112*100</f>
        <v>0</v>
      </c>
      <c r="G113" s="62">
        <f t="shared" si="48"/>
        <v>0</v>
      </c>
    </row>
    <row r="114" spans="1:7" x14ac:dyDescent="0.3">
      <c r="A114" s="100" t="s">
        <v>101</v>
      </c>
      <c r="B114" s="104">
        <v>788</v>
      </c>
      <c r="C114" s="97">
        <v>500</v>
      </c>
      <c r="D114" s="97">
        <v>500</v>
      </c>
      <c r="E114" s="104">
        <v>0</v>
      </c>
      <c r="F114" s="61">
        <f t="shared" si="56"/>
        <v>0</v>
      </c>
      <c r="G114" s="62">
        <f t="shared" si="48"/>
        <v>0</v>
      </c>
    </row>
    <row r="115" spans="1:7" x14ac:dyDescent="0.3">
      <c r="A115" s="100" t="s">
        <v>102</v>
      </c>
      <c r="B115" s="104">
        <v>362</v>
      </c>
      <c r="C115" s="97">
        <v>500</v>
      </c>
      <c r="D115" s="97">
        <v>500</v>
      </c>
      <c r="E115" s="104">
        <v>0</v>
      </c>
      <c r="F115" s="61">
        <f t="shared" si="56"/>
        <v>0</v>
      </c>
      <c r="G115" s="62">
        <f t="shared" si="48"/>
        <v>0</v>
      </c>
    </row>
    <row r="116" spans="1:7" x14ac:dyDescent="0.3">
      <c r="A116" s="98" t="s">
        <v>80</v>
      </c>
      <c r="B116" s="109">
        <f>B117</f>
        <v>0</v>
      </c>
      <c r="C116" s="109">
        <f t="shared" ref="C116:E116" si="57">C117</f>
        <v>650</v>
      </c>
      <c r="D116" s="109">
        <f t="shared" si="57"/>
        <v>650</v>
      </c>
      <c r="E116" s="109">
        <f t="shared" si="57"/>
        <v>0</v>
      </c>
      <c r="F116" s="61">
        <f t="shared" si="56"/>
        <v>0</v>
      </c>
      <c r="G116" s="62">
        <f t="shared" si="48"/>
        <v>0</v>
      </c>
    </row>
    <row r="117" spans="1:7" x14ac:dyDescent="0.3">
      <c r="A117" s="100" t="s">
        <v>160</v>
      </c>
      <c r="B117" s="104">
        <v>0</v>
      </c>
      <c r="C117" s="97">
        <v>650</v>
      </c>
      <c r="D117" s="97">
        <v>650</v>
      </c>
      <c r="E117" s="104">
        <v>0</v>
      </c>
      <c r="F117" s="61">
        <v>0</v>
      </c>
      <c r="G117" s="62">
        <f t="shared" ref="G117:G138" si="58">(E116/D116)*100</f>
        <v>0</v>
      </c>
    </row>
    <row r="118" spans="1:7" x14ac:dyDescent="0.3">
      <c r="A118" s="98" t="s">
        <v>88</v>
      </c>
      <c r="B118" s="109">
        <f>B119</f>
        <v>0</v>
      </c>
      <c r="C118" s="109">
        <f t="shared" ref="C118:E118" si="59">C119</f>
        <v>1000</v>
      </c>
      <c r="D118" s="109">
        <f t="shared" si="59"/>
        <v>1000</v>
      </c>
      <c r="E118" s="109">
        <f t="shared" si="59"/>
        <v>0</v>
      </c>
      <c r="F118" s="61">
        <v>0</v>
      </c>
      <c r="G118" s="62">
        <f t="shared" si="58"/>
        <v>0</v>
      </c>
    </row>
    <row r="119" spans="1:7" x14ac:dyDescent="0.3">
      <c r="A119" s="100" t="s">
        <v>90</v>
      </c>
      <c r="B119" s="101">
        <v>0</v>
      </c>
      <c r="C119" s="93">
        <v>1000</v>
      </c>
      <c r="D119" s="93">
        <v>1000</v>
      </c>
      <c r="E119" s="104">
        <v>0</v>
      </c>
      <c r="F119" s="61">
        <v>0</v>
      </c>
      <c r="G119" s="62">
        <f t="shared" si="58"/>
        <v>0</v>
      </c>
    </row>
    <row r="120" spans="1:7" ht="27" x14ac:dyDescent="0.3">
      <c r="A120" s="83" t="s">
        <v>123</v>
      </c>
      <c r="B120" s="111">
        <f>B121</f>
        <v>60572.4</v>
      </c>
      <c r="C120" s="111">
        <f t="shared" ref="C120:E120" si="60">C121</f>
        <v>166203</v>
      </c>
      <c r="D120" s="111">
        <f t="shared" si="60"/>
        <v>170000</v>
      </c>
      <c r="E120" s="111">
        <f t="shared" si="60"/>
        <v>50306.52</v>
      </c>
      <c r="F120" s="61">
        <v>0</v>
      </c>
      <c r="G120" s="62">
        <f t="shared" si="58"/>
        <v>0</v>
      </c>
    </row>
    <row r="121" spans="1:7" x14ac:dyDescent="0.3">
      <c r="A121" s="112" t="s">
        <v>124</v>
      </c>
      <c r="B121" s="113">
        <f>B122</f>
        <v>60572.4</v>
      </c>
      <c r="C121" s="113">
        <f t="shared" ref="C121:E121" si="61">C122</f>
        <v>166203</v>
      </c>
      <c r="D121" s="113">
        <f t="shared" si="61"/>
        <v>170000</v>
      </c>
      <c r="E121" s="113">
        <f t="shared" si="61"/>
        <v>50306.52</v>
      </c>
      <c r="F121" s="61">
        <f t="shared" ref="F117:F122" si="62">E120/B120*100</f>
        <v>83.0518850169384</v>
      </c>
      <c r="G121" s="62">
        <f t="shared" si="58"/>
        <v>29.592070588235291</v>
      </c>
    </row>
    <row r="122" spans="1:7" x14ac:dyDescent="0.3">
      <c r="A122" s="114" t="s">
        <v>71</v>
      </c>
      <c r="B122" s="104">
        <f>B123</f>
        <v>60572.4</v>
      </c>
      <c r="C122" s="104">
        <f t="shared" ref="C122:E122" si="63">C123</f>
        <v>166203</v>
      </c>
      <c r="D122" s="104">
        <f t="shared" si="63"/>
        <v>170000</v>
      </c>
      <c r="E122" s="104">
        <f t="shared" si="63"/>
        <v>50306.52</v>
      </c>
      <c r="F122" s="61">
        <f t="shared" si="62"/>
        <v>83.0518850169384</v>
      </c>
      <c r="G122" s="62">
        <f t="shared" si="58"/>
        <v>29.592070588235291</v>
      </c>
    </row>
    <row r="123" spans="1:7" x14ac:dyDescent="0.3">
      <c r="A123" s="106" t="s">
        <v>125</v>
      </c>
      <c r="B123" s="115">
        <f>B124+B129</f>
        <v>60572.4</v>
      </c>
      <c r="C123" s="115">
        <f t="shared" ref="C123:D123" si="64">C124+C129</f>
        <v>166203</v>
      </c>
      <c r="D123" s="115">
        <f t="shared" si="64"/>
        <v>170000</v>
      </c>
      <c r="E123" s="115">
        <f>E124+E129</f>
        <v>50306.52</v>
      </c>
      <c r="F123" s="61">
        <v>0</v>
      </c>
      <c r="G123" s="62">
        <f t="shared" si="58"/>
        <v>29.592070588235291</v>
      </c>
    </row>
    <row r="124" spans="1:7" x14ac:dyDescent="0.3">
      <c r="A124" s="89" t="s">
        <v>73</v>
      </c>
      <c r="B124" s="116">
        <f>B125+B127</f>
        <v>59426.29</v>
      </c>
      <c r="C124" s="116">
        <f t="shared" ref="C124:E124" si="65">C125+C127</f>
        <v>159000</v>
      </c>
      <c r="D124" s="116">
        <f t="shared" si="65"/>
        <v>162500</v>
      </c>
      <c r="E124" s="116">
        <f t="shared" si="65"/>
        <v>49163.32</v>
      </c>
      <c r="F124" s="61">
        <v>0</v>
      </c>
      <c r="G124" s="62">
        <f t="shared" si="58"/>
        <v>29.592070588235291</v>
      </c>
    </row>
    <row r="125" spans="1:7" x14ac:dyDescent="0.3">
      <c r="A125" s="91" t="s">
        <v>74</v>
      </c>
      <c r="B125" s="109">
        <f>B126</f>
        <v>56014.98</v>
      </c>
      <c r="C125" s="109">
        <f t="shared" ref="C125:E125" si="66">C126</f>
        <v>135000</v>
      </c>
      <c r="D125" s="109">
        <f t="shared" si="66"/>
        <v>137000</v>
      </c>
      <c r="E125" s="109">
        <f t="shared" si="66"/>
        <v>44527.56</v>
      </c>
      <c r="F125" s="61">
        <v>0</v>
      </c>
      <c r="G125" s="62">
        <f t="shared" si="58"/>
        <v>30.254350769230768</v>
      </c>
    </row>
    <row r="126" spans="1:7" x14ac:dyDescent="0.3">
      <c r="A126" s="60" t="s">
        <v>75</v>
      </c>
      <c r="B126" s="104">
        <v>56014.98</v>
      </c>
      <c r="C126" s="93">
        <v>135000</v>
      </c>
      <c r="D126" s="93">
        <v>137000</v>
      </c>
      <c r="E126" s="104">
        <v>44527.56</v>
      </c>
      <c r="F126" s="61">
        <v>0</v>
      </c>
      <c r="G126" s="62">
        <f t="shared" si="58"/>
        <v>32.501868613138683</v>
      </c>
    </row>
    <row r="127" spans="1:7" x14ac:dyDescent="0.3">
      <c r="A127" s="91" t="s">
        <v>76</v>
      </c>
      <c r="B127" s="92">
        <f>B128</f>
        <v>3411.31</v>
      </c>
      <c r="C127" s="92">
        <f t="shared" ref="C127:E127" si="67">C128</f>
        <v>24000</v>
      </c>
      <c r="D127" s="92">
        <f t="shared" si="67"/>
        <v>25500</v>
      </c>
      <c r="E127" s="92">
        <f t="shared" si="67"/>
        <v>4635.76</v>
      </c>
      <c r="F127" s="61">
        <v>0</v>
      </c>
      <c r="G127" s="62">
        <f t="shared" si="58"/>
        <v>32.501868613138683</v>
      </c>
    </row>
    <row r="128" spans="1:7" x14ac:dyDescent="0.3">
      <c r="A128" s="60" t="s">
        <v>77</v>
      </c>
      <c r="B128" s="78">
        <v>3411.31</v>
      </c>
      <c r="C128" s="73">
        <v>24000</v>
      </c>
      <c r="D128" s="73">
        <v>25500</v>
      </c>
      <c r="E128" s="78">
        <v>4635.76</v>
      </c>
      <c r="F128" s="61">
        <v>0</v>
      </c>
      <c r="G128" s="62">
        <f t="shared" si="58"/>
        <v>18.179450980392158</v>
      </c>
    </row>
    <row r="129" spans="1:7" x14ac:dyDescent="0.3">
      <c r="A129" s="89" t="s">
        <v>63</v>
      </c>
      <c r="B129" s="117">
        <f>B130</f>
        <v>1146.1099999999999</v>
      </c>
      <c r="C129" s="117">
        <f t="shared" ref="C129:E130" si="68">C130</f>
        <v>7203</v>
      </c>
      <c r="D129" s="117">
        <f t="shared" si="68"/>
        <v>7500</v>
      </c>
      <c r="E129" s="117">
        <f t="shared" si="68"/>
        <v>1143.2</v>
      </c>
      <c r="F129" s="61">
        <v>0</v>
      </c>
      <c r="G129" s="62">
        <f t="shared" si="58"/>
        <v>18.179450980392158</v>
      </c>
    </row>
    <row r="130" spans="1:7" x14ac:dyDescent="0.3">
      <c r="A130" s="91" t="s">
        <v>78</v>
      </c>
      <c r="B130" s="109">
        <f>B131</f>
        <v>1146.1099999999999</v>
      </c>
      <c r="C130" s="109">
        <f t="shared" si="68"/>
        <v>7203</v>
      </c>
      <c r="D130" s="109">
        <f t="shared" si="68"/>
        <v>7500</v>
      </c>
      <c r="E130" s="109">
        <f t="shared" si="68"/>
        <v>1143.2</v>
      </c>
      <c r="F130" s="61">
        <v>0</v>
      </c>
      <c r="G130" s="62">
        <f t="shared" si="58"/>
        <v>15.242666666666668</v>
      </c>
    </row>
    <row r="131" spans="1:7" x14ac:dyDescent="0.3">
      <c r="A131" s="60" t="s">
        <v>79</v>
      </c>
      <c r="B131" s="101">
        <v>1146.1099999999999</v>
      </c>
      <c r="C131" s="93">
        <v>7203</v>
      </c>
      <c r="D131" s="93">
        <v>7500</v>
      </c>
      <c r="E131" s="104">
        <v>1143.2</v>
      </c>
      <c r="F131" s="61">
        <v>0</v>
      </c>
      <c r="G131" s="62">
        <f t="shared" si="58"/>
        <v>15.242666666666668</v>
      </c>
    </row>
    <row r="132" spans="1:7" x14ac:dyDescent="0.3">
      <c r="A132" s="83" t="s">
        <v>126</v>
      </c>
      <c r="B132" s="111">
        <f t="shared" ref="B132:B137" si="69">B133</f>
        <v>0</v>
      </c>
      <c r="C132" s="111">
        <f t="shared" ref="C132:E132" si="70">C133</f>
        <v>7000</v>
      </c>
      <c r="D132" s="111">
        <f t="shared" si="70"/>
        <v>8000</v>
      </c>
      <c r="E132" s="111">
        <f t="shared" si="70"/>
        <v>0</v>
      </c>
      <c r="F132" s="61">
        <f>E131/B131*100</f>
        <v>99.746097669508174</v>
      </c>
      <c r="G132" s="62">
        <f t="shared" si="58"/>
        <v>15.242666666666668</v>
      </c>
    </row>
    <row r="133" spans="1:7" x14ac:dyDescent="0.3">
      <c r="A133" s="85" t="s">
        <v>127</v>
      </c>
      <c r="B133" s="86">
        <f t="shared" si="69"/>
        <v>0</v>
      </c>
      <c r="C133" s="86">
        <f t="shared" ref="C133:E133" si="71">C134</f>
        <v>7000</v>
      </c>
      <c r="D133" s="86">
        <f t="shared" si="71"/>
        <v>8000</v>
      </c>
      <c r="E133" s="86">
        <f t="shared" si="71"/>
        <v>0</v>
      </c>
      <c r="F133" s="61">
        <v>0</v>
      </c>
      <c r="G133" s="62">
        <f t="shared" si="58"/>
        <v>0</v>
      </c>
    </row>
    <row r="134" spans="1:7" x14ac:dyDescent="0.3">
      <c r="A134" s="60" t="s">
        <v>71</v>
      </c>
      <c r="B134" s="78">
        <f t="shared" si="69"/>
        <v>0</v>
      </c>
      <c r="C134" s="78">
        <f t="shared" ref="C134:E134" si="72">C135</f>
        <v>7000</v>
      </c>
      <c r="D134" s="78">
        <f t="shared" si="72"/>
        <v>8000</v>
      </c>
      <c r="E134" s="78">
        <f t="shared" si="72"/>
        <v>0</v>
      </c>
      <c r="F134" s="61">
        <v>0</v>
      </c>
      <c r="G134" s="62">
        <f t="shared" si="58"/>
        <v>0</v>
      </c>
    </row>
    <row r="135" spans="1:7" ht="15.75" customHeight="1" x14ac:dyDescent="0.3">
      <c r="A135" s="106" t="s">
        <v>128</v>
      </c>
      <c r="B135" s="68">
        <f t="shared" si="69"/>
        <v>0</v>
      </c>
      <c r="C135" s="68">
        <f t="shared" ref="C135:E135" si="73">C136</f>
        <v>7000</v>
      </c>
      <c r="D135" s="68">
        <f t="shared" si="73"/>
        <v>8000</v>
      </c>
      <c r="E135" s="68">
        <f t="shared" si="73"/>
        <v>0</v>
      </c>
      <c r="F135" s="61">
        <v>0</v>
      </c>
      <c r="G135" s="62">
        <f t="shared" si="58"/>
        <v>0</v>
      </c>
    </row>
    <row r="136" spans="1:7" x14ac:dyDescent="0.3">
      <c r="A136" s="69" t="s">
        <v>66</v>
      </c>
      <c r="B136" s="72">
        <f t="shared" si="69"/>
        <v>0</v>
      </c>
      <c r="C136" s="72">
        <f t="shared" ref="C136:E137" si="74">C137</f>
        <v>7000</v>
      </c>
      <c r="D136" s="72">
        <f t="shared" si="74"/>
        <v>8000</v>
      </c>
      <c r="E136" s="72">
        <f t="shared" si="74"/>
        <v>0</v>
      </c>
      <c r="F136" s="61">
        <v>0</v>
      </c>
      <c r="G136" s="62">
        <f t="shared" si="58"/>
        <v>0</v>
      </c>
    </row>
    <row r="137" spans="1:7" x14ac:dyDescent="0.3">
      <c r="A137" s="67" t="s">
        <v>67</v>
      </c>
      <c r="B137" s="71">
        <f t="shared" si="69"/>
        <v>0</v>
      </c>
      <c r="C137" s="71">
        <f t="shared" si="74"/>
        <v>7000</v>
      </c>
      <c r="D137" s="71">
        <f t="shared" si="74"/>
        <v>8000</v>
      </c>
      <c r="E137" s="71">
        <f t="shared" si="74"/>
        <v>0</v>
      </c>
      <c r="F137" s="61">
        <v>0</v>
      </c>
      <c r="G137" s="62">
        <f t="shared" si="58"/>
        <v>0</v>
      </c>
    </row>
    <row r="138" spans="1:7" x14ac:dyDescent="0.3">
      <c r="A138" s="60" t="s">
        <v>68</v>
      </c>
      <c r="B138" s="70">
        <v>0</v>
      </c>
      <c r="C138" s="73">
        <v>7000</v>
      </c>
      <c r="D138" s="73">
        <v>8000</v>
      </c>
      <c r="E138" s="70">
        <v>0</v>
      </c>
      <c r="F138" s="61">
        <v>0</v>
      </c>
      <c r="G138" s="62">
        <f t="shared" si="58"/>
        <v>0</v>
      </c>
    </row>
  </sheetData>
  <phoneticPr fontId="28" type="noConversion"/>
  <pageMargins left="0.7" right="0.7" top="0.75" bottom="0.75" header="0.3" footer="0.3"/>
  <pageSetup paperSize="9" scale="4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 Galović</cp:lastModifiedBy>
  <cp:lastPrinted>2023-07-27T12:53:21Z</cp:lastPrinted>
  <dcterms:created xsi:type="dcterms:W3CDTF">2022-08-12T12:51:27Z</dcterms:created>
  <dcterms:modified xsi:type="dcterms:W3CDTF">2025-07-21T20:34:05Z</dcterms:modified>
</cp:coreProperties>
</file>